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drawings/drawing3.xml" ContentType="application/vnd.openxmlformats-officedocument.drawing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drawings/drawing4.xml" ContentType="application/vnd.openxmlformats-officedocument.drawing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9ede37f9c7c902d5/2. ARCTURUS/COMMERCIALE (AX-CLA-EMA)/OFFERTE MASTER/OFFERTE MODOOS/"/>
    </mc:Choice>
  </mc:AlternateContent>
  <xr:revisionPtr revIDLastSave="233" documentId="13_ncr:1_{193D0148-2C46-48D1-A311-C5D1E81E5099}" xr6:coauthVersionLast="47" xr6:coauthVersionMax="47" xr10:uidLastSave="{A3FC1679-AEB3-40CF-ACB8-592F67F61970}"/>
  <bookViews>
    <workbookView xWindow="-108" yWindow="-108" windowWidth="23256" windowHeight="12576" tabRatio="619" activeTab="1" xr2:uid="{00000000-000D-0000-FFFF-FFFF00000000}"/>
  </bookViews>
  <sheets>
    <sheet name="PARTNER" sheetId="6" r:id="rId1"/>
    <sheet name="ANAGRAFICA" sheetId="1" r:id="rId2"/>
    <sheet name="PACK" sheetId="3" r:id="rId3"/>
    <sheet name="SERVIZI" sheetId="4" r:id="rId4"/>
    <sheet name="1" sheetId="7" r:id="rId5"/>
    <sheet name="2" sheetId="8" r:id="rId6"/>
    <sheet name="ROYALTY" sheetId="9" r:id="rId7"/>
  </sheets>
  <definedNames>
    <definedName name="ACQUISTONOLEGGIO">#N/A</definedName>
    <definedName name="_xlnm.Print_Area" localSheetId="2">PACK!$A$1:$J$64</definedName>
    <definedName name="_xlnm.Print_Area" localSheetId="6">ROYALTY!$A$1:$J$69</definedName>
    <definedName name="RATANOLEGGIO">#N/A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" i="1" l="1"/>
  <c r="D62" i="9" l="1"/>
  <c r="B15" i="3" l="1"/>
  <c r="F23" i="9"/>
  <c r="J44" i="9"/>
  <c r="B6" i="9"/>
  <c r="H35" i="9"/>
  <c r="H33" i="9"/>
  <c r="H31" i="9"/>
  <c r="H29" i="9"/>
  <c r="H27" i="9"/>
  <c r="H25" i="9"/>
  <c r="H23" i="9"/>
  <c r="J23" i="9" s="1"/>
  <c r="J37" i="9"/>
  <c r="F35" i="9"/>
  <c r="F33" i="9"/>
  <c r="F31" i="9"/>
  <c r="F29" i="9"/>
  <c r="F27" i="9"/>
  <c r="F25" i="9"/>
  <c r="B15" i="9"/>
  <c r="B14" i="9"/>
  <c r="B13" i="9"/>
  <c r="B6" i="3" l="1"/>
  <c r="A16" i="7"/>
  <c r="A15" i="7"/>
  <c r="B14" i="3"/>
  <c r="F59" i="4"/>
  <c r="B59" i="4"/>
  <c r="B59" i="7"/>
  <c r="A59" i="7"/>
  <c r="B54" i="7"/>
  <c r="A54" i="7"/>
  <c r="B50" i="7"/>
  <c r="A50" i="7"/>
  <c r="B45" i="7"/>
  <c r="A45" i="7"/>
  <c r="B39" i="7"/>
  <c r="A39" i="7"/>
  <c r="B34" i="7"/>
  <c r="A34" i="7"/>
  <c r="A29" i="7"/>
  <c r="B29" i="7"/>
  <c r="A14" i="7"/>
  <c r="B54" i="4"/>
  <c r="J31" i="4"/>
  <c r="J33" i="9" s="1"/>
  <c r="J58" i="3"/>
  <c r="J33" i="4"/>
  <c r="J35" i="9" s="1"/>
  <c r="J18" i="4"/>
  <c r="J23" i="4"/>
  <c r="J22" i="4"/>
  <c r="J27" i="9" s="1"/>
  <c r="J14" i="4"/>
  <c r="J37" i="4"/>
  <c r="B13" i="3"/>
  <c r="J52" i="4"/>
  <c r="J50" i="4"/>
  <c r="J48" i="4"/>
  <c r="J46" i="4"/>
  <c r="J44" i="4"/>
  <c r="J29" i="4"/>
  <c r="J28" i="4"/>
  <c r="J31" i="9" s="1"/>
  <c r="J26" i="4"/>
  <c r="J25" i="4"/>
  <c r="J29" i="9" s="1"/>
  <c r="J20" i="4"/>
  <c r="J25" i="9" s="1"/>
  <c r="J16" i="4"/>
  <c r="J10" i="4"/>
  <c r="J8" i="4"/>
  <c r="J57" i="3"/>
  <c r="J49" i="3"/>
  <c r="C45" i="3"/>
  <c r="K45" i="3" s="1"/>
  <c r="C44" i="3"/>
  <c r="K44" i="3"/>
  <c r="J43" i="3"/>
  <c r="C43" i="3"/>
  <c r="K43" i="3" s="1"/>
  <c r="J38" i="3"/>
  <c r="J24" i="3"/>
  <c r="C26" i="3"/>
  <c r="K26" i="3"/>
  <c r="L15" i="1"/>
  <c r="L19" i="1"/>
  <c r="J42" i="4"/>
  <c r="J19" i="3"/>
  <c r="C24" i="3"/>
  <c r="K24" i="3" s="1"/>
  <c r="C25" i="3"/>
  <c r="K25" i="3"/>
  <c r="J30" i="3"/>
  <c r="F54" i="4" l="1"/>
  <c r="J54" i="4"/>
  <c r="D54" i="4"/>
  <c r="B61" i="4"/>
  <c r="D57" i="9"/>
  <c r="B10" i="3"/>
  <c r="B10" i="9"/>
  <c r="F59" i="8"/>
  <c r="F56" i="4"/>
  <c r="J19" i="9" s="1"/>
  <c r="C65" i="7"/>
  <c r="C5" i="7"/>
  <c r="D54" i="7"/>
  <c r="D59" i="7"/>
  <c r="D50" i="7"/>
  <c r="D34" i="7"/>
  <c r="D39" i="7"/>
  <c r="D45" i="7"/>
  <c r="D29" i="7"/>
  <c r="J42" i="9" l="1"/>
  <c r="J46" i="9" s="1"/>
  <c r="J50" i="9" s="1"/>
  <c r="J61" i="9" s="1"/>
  <c r="L21" i="1"/>
  <c r="L23" i="1" s="1"/>
  <c r="L31" i="1" s="1"/>
  <c r="L25" i="1" l="1"/>
  <c r="L29" i="1"/>
  <c r="L27" i="1"/>
</calcChain>
</file>

<file path=xl/sharedStrings.xml><?xml version="1.0" encoding="utf-8"?>
<sst xmlns="http://schemas.openxmlformats.org/spreadsheetml/2006/main" count="902" uniqueCount="768">
  <si>
    <t>GE</t>
  </si>
  <si>
    <t>MN</t>
  </si>
  <si>
    <t>FE</t>
  </si>
  <si>
    <t xml:space="preserve">TOTALE : </t>
  </si>
  <si>
    <t>IVA</t>
  </si>
  <si>
    <t>ACCONTO</t>
  </si>
  <si>
    <t>Spettabile</t>
  </si>
  <si>
    <t>Responsabile marketing</t>
  </si>
  <si>
    <t>timbro e firma Cliente</t>
  </si>
  <si>
    <t>per accettazione</t>
  </si>
  <si>
    <t xml:space="preserve">Alessandro Priolo                                                                                        </t>
  </si>
  <si>
    <t>€ + iva</t>
  </si>
  <si>
    <t>BS</t>
  </si>
  <si>
    <t>RM</t>
  </si>
  <si>
    <t>RI</t>
  </si>
  <si>
    <t>TR</t>
  </si>
  <si>
    <t>PD</t>
  </si>
  <si>
    <t>TV</t>
  </si>
  <si>
    <t>VA</t>
  </si>
  <si>
    <t>SP</t>
  </si>
  <si>
    <t>RE</t>
  </si>
  <si>
    <t>LC</t>
  </si>
  <si>
    <t>LU</t>
  </si>
  <si>
    <t>RA</t>
  </si>
  <si>
    <t>PT</t>
  </si>
  <si>
    <t>BZ</t>
  </si>
  <si>
    <t>TN</t>
  </si>
  <si>
    <t>PI</t>
  </si>
  <si>
    <t>AT</t>
  </si>
  <si>
    <t>VR</t>
  </si>
  <si>
    <t>LE</t>
  </si>
  <si>
    <t>VT</t>
  </si>
  <si>
    <t>BL</t>
  </si>
  <si>
    <t>VI</t>
  </si>
  <si>
    <t>BO</t>
  </si>
  <si>
    <t>BI</t>
  </si>
  <si>
    <t>AO</t>
  </si>
  <si>
    <t>NO</t>
  </si>
  <si>
    <t>PN</t>
  </si>
  <si>
    <t>VE</t>
  </si>
  <si>
    <t>GO</t>
  </si>
  <si>
    <t>TS</t>
  </si>
  <si>
    <t>UD</t>
  </si>
  <si>
    <t>SO</t>
  </si>
  <si>
    <t>BG</t>
  </si>
  <si>
    <t>Piemonte</t>
  </si>
  <si>
    <t>TO</t>
  </si>
  <si>
    <t>Torino</t>
  </si>
  <si>
    <t>VC</t>
  </si>
  <si>
    <t>Vercelli</t>
  </si>
  <si>
    <t>Novara</t>
  </si>
  <si>
    <t>Asti</t>
  </si>
  <si>
    <t>AL</t>
  </si>
  <si>
    <t>Alessandria</t>
  </si>
  <si>
    <t>Biella</t>
  </si>
  <si>
    <t>VB</t>
  </si>
  <si>
    <t>Verbano-Cusio-Ossola</t>
  </si>
  <si>
    <t>Valle d'Aosta</t>
  </si>
  <si>
    <t>Aosta</t>
  </si>
  <si>
    <t>Lombardia</t>
  </si>
  <si>
    <t>Varese</t>
  </si>
  <si>
    <t>CO</t>
  </si>
  <si>
    <t>Como</t>
  </si>
  <si>
    <t>Sondrio</t>
  </si>
  <si>
    <t>MI</t>
  </si>
  <si>
    <t>Milano</t>
  </si>
  <si>
    <t>Bergamo</t>
  </si>
  <si>
    <t>Brescia</t>
  </si>
  <si>
    <t>PV</t>
  </si>
  <si>
    <t>Pavia</t>
  </si>
  <si>
    <t>CR</t>
  </si>
  <si>
    <t>Cremona</t>
  </si>
  <si>
    <t>Mantova</t>
  </si>
  <si>
    <t>Lecco</t>
  </si>
  <si>
    <t>LO</t>
  </si>
  <si>
    <t>Lodi</t>
  </si>
  <si>
    <t>Trentino-Alto Adige</t>
  </si>
  <si>
    <t>Bolzano</t>
  </si>
  <si>
    <t>Trento</t>
  </si>
  <si>
    <t>Veneto</t>
  </si>
  <si>
    <t>Verona</t>
  </si>
  <si>
    <t>Vicenza</t>
  </si>
  <si>
    <t>Belluno</t>
  </si>
  <si>
    <t>Treviso</t>
  </si>
  <si>
    <t>Venezia</t>
  </si>
  <si>
    <t>Padova</t>
  </si>
  <si>
    <t>RO</t>
  </si>
  <si>
    <t>Rovigo</t>
  </si>
  <si>
    <t>Friuli-Venezia Giulia</t>
  </si>
  <si>
    <t>Udine</t>
  </si>
  <si>
    <t>Gorizia</t>
  </si>
  <si>
    <t>Trieste</t>
  </si>
  <si>
    <t>Pordenone</t>
  </si>
  <si>
    <t>Liguria</t>
  </si>
  <si>
    <t>IM</t>
  </si>
  <si>
    <t>Imperia</t>
  </si>
  <si>
    <t>SV</t>
  </si>
  <si>
    <t>Savona</t>
  </si>
  <si>
    <t>Genova</t>
  </si>
  <si>
    <t>La Spezia</t>
  </si>
  <si>
    <t>Emilia-Romagna</t>
  </si>
  <si>
    <t>PC</t>
  </si>
  <si>
    <t>Piacenza</t>
  </si>
  <si>
    <t>PR</t>
  </si>
  <si>
    <t>Parma</t>
  </si>
  <si>
    <t>Reggio nell'Emilia</t>
  </si>
  <si>
    <t>MO</t>
  </si>
  <si>
    <t>Modena</t>
  </si>
  <si>
    <t>Bologna</t>
  </si>
  <si>
    <t>Ferrara</t>
  </si>
  <si>
    <t>Ravenna</t>
  </si>
  <si>
    <t>Forli'-Cesena</t>
  </si>
  <si>
    <t>RN</t>
  </si>
  <si>
    <t>Rimini</t>
  </si>
  <si>
    <t>Toscana</t>
  </si>
  <si>
    <t>MS</t>
  </si>
  <si>
    <t>Massa-Carrara</t>
  </si>
  <si>
    <t>Lucca</t>
  </si>
  <si>
    <t>Pistoia</t>
  </si>
  <si>
    <t>FI</t>
  </si>
  <si>
    <t>Firenze</t>
  </si>
  <si>
    <t>LI</t>
  </si>
  <si>
    <t>Livorno</t>
  </si>
  <si>
    <t>Pisa</t>
  </si>
  <si>
    <t>AR</t>
  </si>
  <si>
    <t>Arezzo</t>
  </si>
  <si>
    <t>SI</t>
  </si>
  <si>
    <t>Siena</t>
  </si>
  <si>
    <t>GR</t>
  </si>
  <si>
    <t>Grosseto</t>
  </si>
  <si>
    <t>PO</t>
  </si>
  <si>
    <t>Prato</t>
  </si>
  <si>
    <t>Umbria</t>
  </si>
  <si>
    <t>PG</t>
  </si>
  <si>
    <t>Perugia</t>
  </si>
  <si>
    <t>Terni</t>
  </si>
  <si>
    <t>Marche</t>
  </si>
  <si>
    <t>Pesaro e Urbino</t>
  </si>
  <si>
    <t>AN</t>
  </si>
  <si>
    <t>Ancona</t>
  </si>
  <si>
    <t>MC</t>
  </si>
  <si>
    <t>Macerata</t>
  </si>
  <si>
    <t>AP</t>
  </si>
  <si>
    <t>Ascoli Piceno</t>
  </si>
  <si>
    <t>Lazio</t>
  </si>
  <si>
    <t>Viterbo</t>
  </si>
  <si>
    <t>Rieti</t>
  </si>
  <si>
    <t>Roma</t>
  </si>
  <si>
    <t>LT</t>
  </si>
  <si>
    <t>Latina</t>
  </si>
  <si>
    <t>FR</t>
  </si>
  <si>
    <t>Frosinone</t>
  </si>
  <si>
    <t>Abruzzo</t>
  </si>
  <si>
    <t>AQ</t>
  </si>
  <si>
    <t>L'Aquila</t>
  </si>
  <si>
    <t>TE</t>
  </si>
  <si>
    <t>Teramo</t>
  </si>
  <si>
    <t>PE</t>
  </si>
  <si>
    <t>Pescara</t>
  </si>
  <si>
    <t>CH</t>
  </si>
  <si>
    <t>Chieti</t>
  </si>
  <si>
    <t>Molise</t>
  </si>
  <si>
    <t>CB</t>
  </si>
  <si>
    <t>Campobasso</t>
  </si>
  <si>
    <t>IS</t>
  </si>
  <si>
    <t>Isernia</t>
  </si>
  <si>
    <t>Campania</t>
  </si>
  <si>
    <t>CE</t>
  </si>
  <si>
    <t>Caserta</t>
  </si>
  <si>
    <t>BN</t>
  </si>
  <si>
    <t>Benevento</t>
  </si>
  <si>
    <t>NA</t>
  </si>
  <si>
    <t>Napoli</t>
  </si>
  <si>
    <t>AV</t>
  </si>
  <si>
    <t>Avellino</t>
  </si>
  <si>
    <t>SA</t>
  </si>
  <si>
    <t>Salerno</t>
  </si>
  <si>
    <t>Puglia</t>
  </si>
  <si>
    <t>FG</t>
  </si>
  <si>
    <t>Foggia</t>
  </si>
  <si>
    <t>BA</t>
  </si>
  <si>
    <t>Bari</t>
  </si>
  <si>
    <t>TA</t>
  </si>
  <si>
    <t>Taranto</t>
  </si>
  <si>
    <t>BR</t>
  </si>
  <si>
    <t>Brindisi</t>
  </si>
  <si>
    <t>Lecce</t>
  </si>
  <si>
    <t>Basilicata</t>
  </si>
  <si>
    <t>PZ</t>
  </si>
  <si>
    <t>Potenza</t>
  </si>
  <si>
    <t>MT</t>
  </si>
  <si>
    <t>Matera</t>
  </si>
  <si>
    <t>Calabria</t>
  </si>
  <si>
    <t>CS</t>
  </si>
  <si>
    <t>Cosenza</t>
  </si>
  <si>
    <t>CZ</t>
  </si>
  <si>
    <t>Catanzaro</t>
  </si>
  <si>
    <t>RC</t>
  </si>
  <si>
    <t>Reggio di Calabria</t>
  </si>
  <si>
    <t>KR</t>
  </si>
  <si>
    <t>Crotone</t>
  </si>
  <si>
    <t>VV</t>
  </si>
  <si>
    <t>Vibo Valentia</t>
  </si>
  <si>
    <t>Sicilia</t>
  </si>
  <si>
    <t>TP</t>
  </si>
  <si>
    <t>Trapani</t>
  </si>
  <si>
    <t>PA</t>
  </si>
  <si>
    <t>Palermo</t>
  </si>
  <si>
    <t>ME</t>
  </si>
  <si>
    <t>Messina</t>
  </si>
  <si>
    <t>AG</t>
  </si>
  <si>
    <t>Agrigento</t>
  </si>
  <si>
    <t>CL</t>
  </si>
  <si>
    <t>Caltanissetta</t>
  </si>
  <si>
    <t>EN</t>
  </si>
  <si>
    <t>Enna</t>
  </si>
  <si>
    <t>CT</t>
  </si>
  <si>
    <t>Catania</t>
  </si>
  <si>
    <t>RG</t>
  </si>
  <si>
    <t>Ragusa</t>
  </si>
  <si>
    <t>SR</t>
  </si>
  <si>
    <t>Siracusa</t>
  </si>
  <si>
    <t>Sardegna</t>
  </si>
  <si>
    <t>Sassari</t>
  </si>
  <si>
    <t>NU</t>
  </si>
  <si>
    <t>Nuoro</t>
  </si>
  <si>
    <t>CA</t>
  </si>
  <si>
    <t>Cagliari</t>
  </si>
  <si>
    <t>OR</t>
  </si>
  <si>
    <t>Oristano</t>
  </si>
  <si>
    <t>VEN</t>
  </si>
  <si>
    <t>Monza e Brianza</t>
  </si>
  <si>
    <t>MB</t>
  </si>
  <si>
    <t>FC</t>
  </si>
  <si>
    <t xml:space="preserve"> </t>
  </si>
  <si>
    <t>tel.: 011 0745287 --- fax : 011 0709064 --- info@arcturus.it</t>
  </si>
  <si>
    <t>CAMPI REPLICATI NON CANCELLARE</t>
  </si>
  <si>
    <t>numero verde : 800 333 987 --- modoos@arcturus.it</t>
  </si>
  <si>
    <t>RED PACK - VERSIONE MONO NEGOZIO</t>
  </si>
  <si>
    <t>PINK PACK - VERSIONE MONO NEGOZIO</t>
  </si>
  <si>
    <t>ORANGE PACK - VERSIONE MONO NEGOZIO</t>
  </si>
  <si>
    <t>HARDWARE</t>
  </si>
  <si>
    <t>* Prevede l'acquisto del Canone annuo web service Multiutente nel caso in cui i negozi siano collegati in remoto</t>
  </si>
  <si>
    <t>ARCTURUS s.a.s. - www.arcturus.it - P.I: 05291690013 - numero verde : 800 333 987 - modoos@arcturus.it</t>
  </si>
  <si>
    <t xml:space="preserve">Modulo collegamento registratore di cassa (una tantum)                                    </t>
  </si>
  <si>
    <t>SITO E-COMMERCE</t>
  </si>
  <si>
    <t xml:space="preserve">Sito E-commerce personalizzato a scelta fra 3 diversi format (una tantum)                               </t>
  </si>
  <si>
    <t>INTEGRAZIONI</t>
  </si>
  <si>
    <t>SERVIZI E RINNOVI</t>
  </si>
  <si>
    <t>Scanner Axon Cs 1200 usb + configurazione</t>
  </si>
  <si>
    <t>Stampante scontrini non fiscali Custom Q3 + configurazione</t>
  </si>
  <si>
    <t>Adattatore Manhattan Usb/Rs232</t>
  </si>
  <si>
    <t xml:space="preserve">TOTALE FORNITURA </t>
  </si>
  <si>
    <t>CONSEGNA</t>
  </si>
  <si>
    <t>PAGAMENTI (2)</t>
  </si>
  <si>
    <t>SYNCRO E-COMMERCE</t>
  </si>
  <si>
    <t>FORNITURA SOFTWARE E SERVIZI - MODOOS GESTIONALE MODA</t>
  </si>
  <si>
    <t>LICENZA D'USO</t>
  </si>
  <si>
    <t>Un canale  - Noleggio web service 12 mesi</t>
  </si>
  <si>
    <t xml:space="preserve">Canone annuo assistenza telefonica e teleassistenza Modoos 12 mesi                  </t>
  </si>
  <si>
    <t xml:space="preserve">Canone annuo assistenza software e aggiornamenti Modoos 12 mesi                  </t>
  </si>
  <si>
    <t xml:space="preserve">Upgrade rete locale (una tantum) Consente di collegare in rete locale da 3 a 10 stazioni                      </t>
  </si>
  <si>
    <t>Canone annuo web service Multiutente/ Rapporti web Modoos Noleggio web service 12 mesi</t>
  </si>
  <si>
    <t>Canone annuo all inclusive assistenza software + telefonica + canone annuo trasmissioni</t>
  </si>
  <si>
    <t>Tutti i pack sono comprensivi di installazione. Eventuali reinstallazioni verranno quotate a parte</t>
  </si>
  <si>
    <t>Importazione anagrafiche e giacenze da altro database esistente</t>
  </si>
  <si>
    <t>Anagrafiche / Magazzino Movimenti / Ordini / Ricevimenti</t>
  </si>
  <si>
    <t>1000  refer.  / anag.  ogni 24h / movim. ogni 30 min. / agg. man. illimitati  - Noleggio webservice 12 mesi</t>
  </si>
  <si>
    <t xml:space="preserve"> + 1000 referenze e riduzione tempi trasmissione 50% per giacenze e ordini  Noleggio web service 12 mesi</t>
  </si>
  <si>
    <t>1 Canale - Da abbinare ad un pack a scelta</t>
  </si>
  <si>
    <t>1 Canale aggiuntivo</t>
  </si>
  <si>
    <t>Comprende installazione, 8 ore di formazione, canone annuo (rinnovabile)</t>
  </si>
  <si>
    <t>Tutti i pack prevedono fino a 2 installazioni in rete locale. Installazione rete a carico del cliente</t>
  </si>
  <si>
    <t>GREEN PACK - VERSIONE MULTI NEGOZIO *</t>
  </si>
  <si>
    <t>Formazione extra telefonica e in teleassistenza</t>
  </si>
  <si>
    <t>Canone annuo web service E-Commerce CANALE AGGIUNTIVO</t>
  </si>
  <si>
    <t>Canone annuo web service E-Commerce</t>
  </si>
  <si>
    <t>Canone annuo  web service E-Commerce ESTENSION</t>
  </si>
  <si>
    <t>VIOLET PACK - VERSIONE MULTI NEGOZIO *</t>
  </si>
  <si>
    <t>BLUE PACK - VERSIONE MULTI NEGOZIO *</t>
  </si>
  <si>
    <t>RAGIONE SOCIALE</t>
  </si>
  <si>
    <t>INDIRIZZO</t>
  </si>
  <si>
    <t>LOCALITA'</t>
  </si>
  <si>
    <t>PARTITA IVA :</t>
  </si>
  <si>
    <t>CODICE DESTINATARIO :</t>
  </si>
  <si>
    <t>Q.tà</t>
  </si>
  <si>
    <t>Importo</t>
  </si>
  <si>
    <t>Descrizione servizio</t>
  </si>
  <si>
    <t>CONTRATTO DI SUPPORTO AL SOFTWARE APPLICATIVO “MODOOS”</t>
  </si>
  <si>
    <t>1. OGGETTO DEL CONTRATTO</t>
  </si>
  <si>
    <t>PREMESSA</t>
  </si>
  <si>
    <t>E’ stipulato tra:</t>
  </si>
  <si>
    <t>Il presente contratto ha durata di anni 1 (uno)</t>
  </si>
  <si>
    <t>dalla data di installazione del software gestionale “MODOOS”</t>
  </si>
  <si>
    <t>dalla data di sottoscrizione del presente contratto (in caso di rinnovo)</t>
  </si>
  <si>
    <t>Prevede i servizi qui di seguito specificati con i corrispettivi costi totali :</t>
  </si>
  <si>
    <t>funzionalità e modifiche al software “MODOOS”</t>
  </si>
  <si>
    <t xml:space="preserve">Assistenza software – Aggiornamenti, nuove </t>
  </si>
  <si>
    <t>(rinnovo automatico alla scadenza del presente</t>
  </si>
  <si>
    <t>contratto)</t>
  </si>
  <si>
    <t>Servizio assistenza telefonica e in teleassistenza</t>
  </si>
  <si>
    <t>Noleggio web service canone annuo per</t>
  </si>
  <si>
    <t>Canone annuale all inclusive per singolo utente</t>
  </si>
  <si>
    <t xml:space="preserve">“MODOOS” comprensivo di Assistenza – </t>
  </si>
  <si>
    <t xml:space="preserve">(rinnovo automatico alla scadenza del presente </t>
  </si>
  <si>
    <t xml:space="preserve">Noleggio web service canone annuo per </t>
  </si>
  <si>
    <t>sincronizzazione  modulo e-commerce Canale</t>
  </si>
  <si>
    <t>aggiuntivo. (rinnovo automatico alla scadenza del</t>
  </si>
  <si>
    <t>presente contratto)</t>
  </si>
  <si>
    <t>trasmissioni stazioni utenti e rapporti web</t>
  </si>
  <si>
    <t>NORME GENERALI, MODALITA' E LIMITI DELLA LICENZA D'USO</t>
  </si>
  <si>
    <t>Assistenza telefonica e teleassistenza - Spazio</t>
  </si>
  <si>
    <t xml:space="preserve">utenti remoti (rinnovo automatico alla scadenza) </t>
  </si>
  <si>
    <t>sincronizzazione  modulo e-commerce Estension</t>
  </si>
  <si>
    <t xml:space="preserve">Cliente in data  </t>
  </si>
  <si>
    <t>(di seguito chiamato “MODOOS”) relativo al contratto di fornitura software</t>
  </si>
  <si>
    <t>e servizi (di seguito chiamato “Contratto di fornitura”) sottoscritto dal</t>
  </si>
  <si>
    <t>ed il Cliente (di seguito chiamato “Cliente”) :</t>
  </si>
  <si>
    <t>Arcturus Sas (di seguito chiamata “Arcturus”)</t>
  </si>
  <si>
    <t xml:space="preserve">via Torino 120 San Mauro  Torinese (TO) partita iva 05291690013 </t>
  </si>
  <si>
    <t>web service per trasmissioni utente  principale e</t>
  </si>
  <si>
    <t xml:space="preserve">per l’utilizzo  del software “MODOOS” </t>
  </si>
  <si>
    <t xml:space="preserve">(rinnovo  alla scadenza del presente contratto a </t>
  </si>
  <si>
    <t>sincronizzazione  modulo e-commerce (rinnovo</t>
  </si>
  <si>
    <t>automatico alla scadenza del presente contratto)</t>
  </si>
  <si>
    <t xml:space="preserve">Importi già compresi nel “Contratto di fornitura” sottoscritto dal “Cliente” </t>
  </si>
  <si>
    <t>in data</t>
  </si>
  <si>
    <t>Oggetto del contratto è la fornitura al “Cliente” della licenza d’uso del programma</t>
  </si>
  <si>
    <t xml:space="preserve">di proprietà di ARCTURUS denominato “MODOOS” sulla scorta delle specifiche </t>
  </si>
  <si>
    <t>d’ordine di cui le presenti condizioni contrattuali fanno parte integrante.</t>
  </si>
  <si>
    <t xml:space="preserve">La licenza ha per oggetto l'uso del programma così come meglio elencato nel </t>
  </si>
  <si>
    <t xml:space="preserve">“Contratto di fornitura”. Il “Cliente” dichiara che i programmi, rilasciati così come </t>
  </si>
  <si>
    <t xml:space="preserve">sono, sono stati da lui interamente visionati, sono di suo gradimento e adatti in </t>
  </si>
  <si>
    <t>ogni sua parte all'uso cui intende destinarli.</t>
  </si>
  <si>
    <t>2. DEROGHE CONTRATTUALI</t>
  </si>
  <si>
    <t>La “Arcturus” non riconosce intese o promesse verbali non trascritte nel presente</t>
  </si>
  <si>
    <t>3. TITOLARITA’ DELLA  LICENZA E MODALITA’  D'USO</t>
  </si>
  <si>
    <t xml:space="preserve">La licenza ha per oggetto l'uso dei programmi elencati nel “Contratto di fornitura”, </t>
  </si>
  <si>
    <t xml:space="preserve">che comunque rimangono di proprietà della “Arcturus”. I programmi vengono </t>
  </si>
  <si>
    <t xml:space="preserve">forniti sotto forma di modulo eseguibile, e la licenza non dà il diritto di ottenerli in </t>
  </si>
  <si>
    <t xml:space="preserve">formato sorgente, nè di disporre della relativa documentazione logica o di </t>
  </si>
  <si>
    <t xml:space="preserve">progetto ; inoltre, la licenza viene fornita da “Arcturus” al “Cliente"senza </t>
  </si>
  <si>
    <t xml:space="preserve">esclusiva in suo favore e non può essere trasferita ad altri neanche in caso di </t>
  </si>
  <si>
    <t xml:space="preserve">alienazione del sistema, anche parziale. In caso di sostituzione parziale o totale </t>
  </si>
  <si>
    <t>del sistema il “Cliente” potrà estendere i diritti di questa licenza sul nuovo sistema</t>
  </si>
  <si>
    <t xml:space="preserve">a condizione che abbia evidenziato per iscritto alla “Arcturus” le nuove necessità, </t>
  </si>
  <si>
    <t xml:space="preserve">il nuovo sistema abbia tutte le caratteristiche idonee al buon funzionamento delle </t>
  </si>
  <si>
    <t xml:space="preserve">procedure e che il trasferimento sia eseguito da un tecnico specializzato della </t>
  </si>
  <si>
    <t>“Arcturus” (tale intervento sarà fatturato a parte.)</t>
  </si>
  <si>
    <t xml:space="preserve">ai programmi oggetto della licenza, esse non potranno essere riportate </t>
  </si>
  <si>
    <t xml:space="preserve">autonomamente sulle nuove release. La conseguente variazione dovrà essere </t>
  </si>
  <si>
    <t>nuovamente rivalutata e, se ancora attuabile, sarà fatturata a parte.</t>
  </si>
  <si>
    <t>4. OBBLIGHI DEL “CLIENTE”</t>
  </si>
  <si>
    <t>Il “Cliente” deve essere provvisto di un collegamento internet funzionante e di una</t>
  </si>
  <si>
    <t xml:space="preserve">linea telefonica vicino alla postazione in cui è installato “MODOOS” in modo che il </t>
  </si>
  <si>
    <t xml:space="preserve">Totale </t>
  </si>
  <si>
    <t>netto iva</t>
  </si>
  <si>
    <t>NUOVO CLIENTE (1)</t>
  </si>
  <si>
    <t>UPGRADE (1)</t>
  </si>
  <si>
    <t xml:space="preserve">E’ obbligo del “Cliente” prendere tutte le misure opportune per garantire la </t>
  </si>
  <si>
    <t xml:space="preserve">segretezza dei programmi concessi in licenza d’uso, impegnandosi a non </t>
  </si>
  <si>
    <t>consentirne l’uso a terzi, neppure occasionalmente, né l'estrazione di copie, né la</t>
  </si>
  <si>
    <t xml:space="preserve">consultazione e quanto altro violi la segretezza. Rientrano nella esclusiva </t>
  </si>
  <si>
    <t xml:space="preserve">responsabilità del “Cliente” la predisposizione degli archivi dei dati da elaborare, la </t>
  </si>
  <si>
    <t xml:space="preserve">supervisione, la direzione ed il controllo dell'uso dei programmi ed in genere tutte </t>
  </si>
  <si>
    <t xml:space="preserve">le operazioni connesse e/o strumentali a tale uso. Il “Cliente” si impegna a far </t>
  </si>
  <si>
    <t>partecipare all’addestramento, nei giorni concordati con la “Arcturus”, le persone</t>
  </si>
  <si>
    <t xml:space="preserve">assunto tutte le informazioni necessarie all'uso delle procedure; ove ciò non sia </t>
  </si>
  <si>
    <t xml:space="preserve">possibile, la “Arcturus” è disponibile ad effettuare ulteriore addestramento che </t>
  </si>
  <si>
    <t xml:space="preserve">verrà fatturato a parte. Qualora il “Cliente” volesse inserire nel sistema una nuova </t>
  </si>
  <si>
    <t xml:space="preserve">procedura (non fornita dalla “Arcturus”), dovrà accertarsi che non vi siano </t>
  </si>
  <si>
    <t xml:space="preserve">incompatibilità con i programmi forniti in licenza nel presente contratto; dovrà </t>
  </si>
  <si>
    <t xml:space="preserve">anche accertarsi che la nuova procedura non contenga virus e che la sua </t>
  </si>
  <si>
    <t xml:space="preserve">installazione non modifichi la configurazione del sistema. Il “Cliente” si impegna a </t>
  </si>
  <si>
    <t xml:space="preserve">non effettuare nessuna operazione che possa causare l’esecuzione di programmi </t>
  </si>
  <si>
    <t xml:space="preserve">infetti da virus nel proprio sistema. Interventi per la soluzione di problemi generati </t>
  </si>
  <si>
    <t xml:space="preserve">da quanto sopra verranno fatturati a parte. Il “Cliente” è tenuto a   comunicare ad </t>
  </si>
  <si>
    <t xml:space="preserve">“Arcturus” la volontà di effettuare un upgrade del sistema operativo o cambiare </t>
  </si>
  <si>
    <t xml:space="preserve">sistema operativo. “Arcturus” valuterà l’effettiva compatibilità della versione di </t>
  </si>
  <si>
    <t>“MODOOS” con il sistema operativo scelto.</t>
  </si>
  <si>
    <t>5.OBBLIGHI DI “ARCTURUS”</t>
  </si>
  <si>
    <t xml:space="preserve">La “Arcturus” si obbliga per tutto quanto attiene alla consegna, installazione e </t>
  </si>
  <si>
    <t xml:space="preserve">configurazione dei programmi acquisiti con licenza d'uso; inoltre provvederà </t>
  </si>
  <si>
    <t xml:space="preserve">all'addestramento del personale del “Cliente” sull'uso dei suddetti programmi per il </t>
  </si>
  <si>
    <t xml:space="preserve">numero di ore concordate all'atto del “Contratto di fornitura”. La pianificazione </t>
  </si>
  <si>
    <t xml:space="preserve">dell’addestramento sarà concordata tra “Arcturus” ed il “Cliente”; l’addestramento </t>
  </si>
  <si>
    <t xml:space="preserve">dovrà concludersi entro 60 giorni dalla data di inizio del presente contratto. Nel </t>
  </si>
  <si>
    <t>caso in cui il numero di ore di addestramento non dovesse essere raggiunto entro</t>
  </si>
  <si>
    <t xml:space="preserve">i 60 giorni previsti per cause imputabili al “Cliente” esso si considererà comunque </t>
  </si>
  <si>
    <t>ultimato, a meno di nuove pianificazioni accettate da “Arcturus”.</t>
  </si>
  <si>
    <t xml:space="preserve">“Arcturus” si obbliga a prestare come segue i servizi compresi nel presente </t>
  </si>
  <si>
    <t>Assistenza software - Aggiornamenti e nuove funzionalità:</t>
  </si>
  <si>
    <t xml:space="preserve">Prevede l’invio al “Cliente” di tutti gli aggiornamenti effettuati a “MODOOS”. Gli </t>
  </si>
  <si>
    <t>In caso di errori o malfunzionamenti del programma “MODOOS” il “Cliente” farà</t>
  </si>
  <si>
    <t xml:space="preserve">presente il problema comunicandolo più dettagliatamente possibile </t>
  </si>
  <si>
    <t xml:space="preserve">dall'utente principale dell'applicativo “MODOOS” e si adopererà con il personale </t>
  </si>
  <si>
    <t xml:space="preserve">di “Arcturus” incaricato dell’assistenza per la sua risoluzione. Sarà indispensabile </t>
  </si>
  <si>
    <t xml:space="preserve">disporre di un apparecchio telefonico vicino al sistema onde poter operare in </t>
  </si>
  <si>
    <t xml:space="preserve">real-time e di una linea adsl per consentire il collegamento in teleassistenza. Il </t>
  </si>
  <si>
    <t>relative all’utilizzo di “MODOOS”.</t>
  </si>
  <si>
    <t xml:space="preserve">Sarà indispensabile disporre di un apparecchio telefonico vicino al sistema onde </t>
  </si>
  <si>
    <t xml:space="preserve">poter operare in real-time e di una linea adsl per consentire il collegamento in </t>
  </si>
  <si>
    <t xml:space="preserve">teleassistenza. Il servizio di assistenza telefonica è attivo dal lunedì al venerdì </t>
  </si>
  <si>
    <t xml:space="preserve">telefonica alla scadenza del presente contratto potrà optare per interventi extra </t>
  </si>
  <si>
    <t>teleassistenza per rottura o cambio PC € 100,00 per intervento.</t>
  </si>
  <si>
    <t>Noleggio web service canone annuo per trasmissioni utenti remoti :</t>
  </si>
  <si>
    <t xml:space="preserve">Prevede il noleggio del web service utilizzato per effettuare le trasmissioni tra </t>
  </si>
  <si>
    <t>Il rinnovo di questo servizio è automatico con periodicità annuale</t>
  </si>
  <si>
    <t>Noleggio web service canone annuo per rapporti web :</t>
  </si>
  <si>
    <t>Il rinnovo di questo servizio è a discrezione del “Cliente” con periodicità annuale</t>
  </si>
  <si>
    <t xml:space="preserve">Prevede il noleggio del web service utilizzato per effettuare la sincronizzazione dei </t>
  </si>
  <si>
    <t>dati da “MODOOS” con sito e-commerce del “Cliente” e viceversa utilizzando</t>
  </si>
  <si>
    <t>il modulo di “Sincronizzazione E-commerce” di “MODOOS” se previsto dal</t>
  </si>
  <si>
    <t xml:space="preserve">“Contratto di fornitura” Il rinnovo di questo servizio è automatico con periodicità </t>
  </si>
  <si>
    <t xml:space="preserve">annuale. La tariffa indicata nel “Contratto di fornitura” potrebbe essere soggetta a </t>
  </si>
  <si>
    <t xml:space="preserve">variazioni in base al volume di traffico e referenze aggiornabili da “MOODOS” </t>
  </si>
  <si>
    <t>verso la piattaforma del cliente come specificato nel “Contratto stesso”</t>
  </si>
  <si>
    <t>6. PAGAMENTO, CANONE ANNUO E REVISIONE DEI PREZZI</t>
  </si>
  <si>
    <t xml:space="preserve">La fattura dei servizi sopra citati verrà emessa in un'unica soluzione alla data di </t>
  </si>
  <si>
    <t xml:space="preserve">sottoscrizione del presente contratto o, in caso di sottoscrizione di nuovo </t>
  </si>
  <si>
    <t xml:space="preserve">“Contratto di fornitura”, in un’unica fattura che corrisponderà al totale software e </t>
  </si>
  <si>
    <t xml:space="preserve">per i singoli interventi (fuori contratto) all'atto dell'intervento stesso o tramite </t>
  </si>
  <si>
    <t xml:space="preserve">nel presente contratto si fa riferimento alle clausole contrattuali standard di </t>
  </si>
  <si>
    <t xml:space="preserve">mercato ed alla normativa di legge. Nel caso in cui il “Cliente” decidesse di non </t>
  </si>
  <si>
    <t xml:space="preserve">rinnovare il contratto di assistenza software e richiedesse negli anni a venire </t>
  </si>
  <si>
    <t xml:space="preserve">assistenza alla “Arcturus”, sarà tenuto al pagamento dei canoni con rinnovo </t>
  </si>
  <si>
    <t xml:space="preserve">automatico previsti dal presente contratto e non pagati perché “Arcturus” possa </t>
  </si>
  <si>
    <t xml:space="preserve">offrire l'assistenza richiesta. L'assistenza da parte di “Arcturus” infatti viene </t>
  </si>
  <si>
    <t>7. PRESTAZIONI ACCESSORIE</t>
  </si>
  <si>
    <t xml:space="preserve">precedente; altre o diverse variazioni di canone verranno comunicate per iscritto </t>
  </si>
  <si>
    <t>utenti remoti se previsto dal “Contratto di fornitura”.</t>
  </si>
  <si>
    <t xml:space="preserve">Qualsiasi richiesta da parte del “Cliente”, diversa da quelle elencate ai punti </t>
  </si>
  <si>
    <t xml:space="preserve">precedenti potrà essere sottoposta alla “Arcturus” che si riserverà il diritto di </t>
  </si>
  <si>
    <t xml:space="preserve">esaminarla e, se attuabile, di comunicare i termini, le modalità ed eventuale </t>
  </si>
  <si>
    <t>corrispettivo da pagare.</t>
  </si>
  <si>
    <t>8. MALFUNZIONAMENTI, ANOMALIE O MODIFICHE DI LEGGE E NON</t>
  </si>
  <si>
    <t xml:space="preserve">Per malfunzionamento si intende un comportamento difforme, anche parziale, </t>
  </si>
  <si>
    <t xml:space="preserve">dalle specifiche standard di “MODOOS” che dovrà essere accertato dal </t>
  </si>
  <si>
    <t>personale della “Arcturus”.</t>
  </si>
  <si>
    <t xml:space="preserve">Qualora dovessero evidenziarsi malfunzionamenti, il “Cliente” dovrà darne </t>
  </si>
  <si>
    <t>comunicazione al supporto tecnico della “Arcturus” in una delle forme descritte</t>
  </si>
  <si>
    <t xml:space="preserve">potrà, sempre nella forma ivi descritta  suggerire: (a) una azione alternativa per </t>
  </si>
  <si>
    <t xml:space="preserve">Non sono considerate anomalie dipendenti da “Arcturus” l'errato inserimento di </t>
  </si>
  <si>
    <t xml:space="preserve">dati da parte dell'operatore, né errori causati dalla manipolazione dei file originali </t>
  </si>
  <si>
    <t xml:space="preserve">da parte del “Cliente”, né gli errori causati dalla rinomina o spostamento di file o </t>
  </si>
  <si>
    <t xml:space="preserve">cartelle, né gli errori provocati da errata sequenza delle operazioni da svolgere, </t>
  </si>
  <si>
    <t xml:space="preserve">né gli errori da imputare all’hardware, né gli errori provocati da spegnimento </t>
  </si>
  <si>
    <t xml:space="preserve">anomalo del sistema, né gli errori provocati da sbalzi di tensione, né gli errori </t>
  </si>
  <si>
    <t xml:space="preserve">informatici. Gli errori più comuni come "mancata quadratura articoli" sono quasi </t>
  </si>
  <si>
    <t xml:space="preserve">sempre errori determinati da errato utilizzo dell’applicativo. Tali anomalie devono </t>
  </si>
  <si>
    <t>essere risolte dal “Cliente”. Interventi per la soluzione di problemi generati da</t>
  </si>
  <si>
    <t xml:space="preserve">quanto sopra verranno fatturati a parte. La “Arcturus” non risponde dei danni a </t>
  </si>
  <si>
    <t xml:space="preserve">qualunque titolo connessi e/o conseguenti ad eventuali pretese di terzi, dei vizi </t>
  </si>
  <si>
    <t xml:space="preserve">di qualità, del cattivo uso e della inutilizzabilità anche temporanea dei programmi </t>
  </si>
  <si>
    <t>oggetto della licenza d'uso.</t>
  </si>
  <si>
    <t>9. LIMITAZIONE DI RESPONSABILITA'</t>
  </si>
  <si>
    <t xml:space="preserve">I programmi sono un prodotto estremamente complesso ed è possibile che </t>
  </si>
  <si>
    <t>nascondano degli errori latenti o che, come conseguenza di un qualunque</t>
  </si>
  <si>
    <t xml:space="preserve">Nessuna responsabilità, e per qualunque motivo, può essere addebitata alla </t>
  </si>
  <si>
    <t>“Arcturus” se il “Cliente” non ha seguito le raccomandazioni di seguito riportate.</t>
  </si>
  <si>
    <t xml:space="preserve">servizi e/o danni imputabili a causa di forza maggiore quali incidenti, incendi, </t>
  </si>
  <si>
    <t xml:space="preserve">esplosioni, scioperi, serrate, terremoti, disastri, alluvioni, sommosse, e altri </t>
  </si>
  <si>
    <t xml:space="preserve">eventi di difficile o impossibile previsione che impedissero, in tutto o in parte, di </t>
  </si>
  <si>
    <t xml:space="preserve">adempiere nei tempi o nei modi concordati ai termini di contratto. </t>
  </si>
  <si>
    <t xml:space="preserve">Il Cliente mantiene la piena titolarità dei materiali forniti (con “materiali” s’intende, </t>
  </si>
  <si>
    <t xml:space="preserve">Modalità di pagamento: alla firma del presente contratto tramite bonifico </t>
  </si>
  <si>
    <t>bancario o rimessa diretta (Solo in caso di acquisto nuove licenze)</t>
  </si>
  <si>
    <t>contratto.</t>
  </si>
  <si>
    <t xml:space="preserve">Nel caso in cui il “Cliente” abbia richiesto precedenti personalizzazioni (modifiche) </t>
  </si>
  <si>
    <t xml:space="preserve">a titolo d’esempio non esaustivo: testi, loghi, marchi, immagini, audiovisivi, </t>
  </si>
  <si>
    <t xml:space="preserve">avvenga, non può essere ritenuto responsabile in alcun caso per l’uso di dati, </t>
  </si>
  <si>
    <t xml:space="preserve">consegnati e/o richiesti dal Cliente, che fossero, all’insaputa della “Arcturus” </t>
  </si>
  <si>
    <t>stessa, coperti da diritto d’autore.</t>
  </si>
  <si>
    <t xml:space="preserve">Non sono attribuibili a “Arcturus” malfunzionamenti dei servizi, perdite di dati, </t>
  </si>
  <si>
    <t xml:space="preserve">diffusione accidentale di dati personali o sensibili, e qualsiasi altro tipo di danno </t>
  </si>
  <si>
    <t xml:space="preserve">verificatosi a seguito di attacchi da parte di pirati informatici, ladri, hacker, </t>
  </si>
  <si>
    <t xml:space="preserve">cracker, virus, ecc. </t>
  </si>
  <si>
    <t xml:space="preserve">“Arcturus” non può garantire al Cliente introiti sicuri derivanti dallo sfruttamento dei </t>
  </si>
  <si>
    <t xml:space="preserve">servizi offerti. Poiché questi costituiscono obbligazione di mezzi e non di risultato. </t>
  </si>
  <si>
    <t xml:space="preserve">La “Arcturus”, pertanto, non potrà essere chiamata a rispondere nel caso in cui, </t>
  </si>
  <si>
    <t xml:space="preserve">nonostante l’impiego della sua diligenza, non sia stato possibile ottenere il </t>
  </si>
  <si>
    <t>risultato sperato.</t>
  </si>
  <si>
    <t>10. RACCOMANDAZIONI</t>
  </si>
  <si>
    <t xml:space="preserve">Considerato che, in conseguenza di malfunzionamenti hardware, di un errore, di </t>
  </si>
  <si>
    <t xml:space="preserve">una errata o incauta operazione da chiunque effettuata, possa verificarsi un </t>
  </si>
  <si>
    <t xml:space="preserve">danneggiamento degli archivi, il “Cliente” si fa carico di effettuare con la </t>
  </si>
  <si>
    <t>11. CONTESTAZIONI</t>
  </si>
  <si>
    <t xml:space="preserve">In caso di fusione, scissione, trasformazione o scorporo o cessione di ramo </t>
  </si>
  <si>
    <t xml:space="preserve">aziendale interessante “Arcturus”, nel presente contratto subentrerà </t>
  </si>
  <si>
    <t>13. COMPETENZA</t>
  </si>
  <si>
    <t>Per qualsiasi controversia sarà competente esclusivamente il Foro di Torino</t>
  </si>
  <si>
    <t>Arcturus Sas	                    	         Timbro e Firma del Cliente per accettazione</t>
  </si>
  <si>
    <t xml:space="preserve">CLAUSOLE Dl SPECIFICA APPROVAZIONE Agli effetti degli articoli 1341 e </t>
  </si>
  <si>
    <t>Noleggio web service canone annuo sincronizzazione e-commerce :</t>
  </si>
  <si>
    <t xml:space="preserve">Prevede il noleggio del web service utilizzato per la visualizzazione dei rapporti </t>
  </si>
  <si>
    <t xml:space="preserve">Servizio assistenza telefonica e in teleassistenza per l’utilizzo del </t>
  </si>
  <si>
    <t>software “MODOOS” :</t>
  </si>
  <si>
    <t>contratto, contrassegnati con “X” nel PROSPETTO SERVIZI fornito in</t>
  </si>
  <si>
    <t>PREMESSA:</t>
  </si>
  <si>
    <t>CONTRATTUALE.</t>
  </si>
  <si>
    <t>12. TRASFERIMENTO DEI SERVIZI E TITOLARIETA’</t>
  </si>
  <si>
    <t>La società Arcturus S.a.s., in qualità di Titolare del Trattamento dei dati personali,</t>
  </si>
  <si>
    <t>al trattamento dei miei dati per l’invio di comunicazioni e/o newsletter per finalità</t>
  </si>
  <si>
    <t>Firma del Cliente</t>
  </si>
  <si>
    <t xml:space="preserve">1342 Codice Civile sono specificatamente approvate le clausole di cui agli </t>
  </si>
  <si>
    <t xml:space="preserve">MODALITA’  D'USO;  4 OBBLIGHI DEL “CLIENTE”; 6 PAGAMENTO, CANONE </t>
  </si>
  <si>
    <t xml:space="preserve">ANNUO E REVISIONE DEI PREZZI; 8 MALFUNZIONAMENTI, ANOMALIE </t>
  </si>
  <si>
    <t xml:space="preserve">O MODIFICHE DI LEGGE E NON; 9 LIMITAZIONE DI RESPONSABILITA'; 10 </t>
  </si>
  <si>
    <t xml:space="preserve">RACCOMANDAZIONI; 11 CONTESTAZIONI; 12 TRASFERIMENTO DEI </t>
  </si>
  <si>
    <t>SERVIZI E TITOLARIETA’ CONTRATTUALE;  13 COMPETENZA</t>
  </si>
  <si>
    <t>Firma del cliente per accettazione</t>
  </si>
  <si>
    <t xml:space="preserve">UE 2016/679, sulle modalità di trattamento dei Suoi dati nell’esecuzione del </t>
  </si>
  <si>
    <t xml:space="preserve">contratto. I suoi dati saranno trattati da parte della società medesima, dei suoi </t>
  </si>
  <si>
    <t xml:space="preserve">dipendenti, ausiliari e collaboratori per finalità di: a) servizio clienti (sviluppo, </t>
  </si>
  <si>
    <t xml:space="preserve">distribuzione, vendita, assistenza), b) marketing, pubblicità e promozione. </t>
  </si>
  <si>
    <t xml:space="preserve">L’informativa estesa è disponibile sul sito www.arcturus.it. Potrà esercitare i diritti </t>
  </si>
  <si>
    <t>previsti agli artt. 15-22 scrivendo una mail al Titolare del Trattamento al seguente</t>
  </si>
  <si>
    <t xml:space="preserve">indirizzo: modoos@arcturus.it, specificando l’oggetto della sua richiesta ed il </t>
  </si>
  <si>
    <t xml:space="preserve">diritto che intende esercitare. Può inoltre proporre reclamo all’Autorità. Dichiaro di </t>
  </si>
  <si>
    <t xml:space="preserve">avere preso attenta visione dell’informativa sulla privacy ex. artt. 13-14 Reg.to </t>
  </si>
  <si>
    <t>(UE) 2016/679.</t>
  </si>
  <si>
    <t xml:space="preserve">personale di “Arcturus” possa fornire l’assistenza necessaria. Il “Cliente” è tenuto </t>
  </si>
  <si>
    <t xml:space="preserve">a conservare in perfetto stato e in condizioni di buona utilizzazione, i supporti che </t>
  </si>
  <si>
    <t xml:space="preserve">contengono i programmi oggetto della licenza (che si impegna a non alterare), </t>
  </si>
  <si>
    <t>nonché qualsiasi segno distintivo apposto dalla “Arcturus”</t>
  </si>
  <si>
    <t>incaricate all'uso dei programmi e si accerterà della capacità di detto personale.</t>
  </si>
  <si>
    <t xml:space="preserve">In caso di assunzione di nuovo personale il “Cliente” si impegna a fornire al nuovo </t>
  </si>
  <si>
    <t>aggiornamenti possono comprendere nuove funzionalità e modifiche.</t>
  </si>
  <si>
    <t xml:space="preserve">servizio di assistenza è attivo dal lunedì al venerdì dalle 9:00 alle 12:30 e dalle </t>
  </si>
  <si>
    <t xml:space="preserve">14:00 alle 18:00 esclusi i giorni festivi. Eventuali variazioni o limitazioni di </t>
  </si>
  <si>
    <t xml:space="preserve">orario verranno comunicate con anticipo tramite mail. Gli errori o malfunzionamenti </t>
  </si>
  <si>
    <t xml:space="preserve">sono classificabili secondo la loro gravità (severity), di seguito i tempi massimi di </t>
  </si>
  <si>
    <t xml:space="preserve">analisi e valutazione da parte di Arcturus. Severity 1: impossibile svolgere </t>
  </si>
  <si>
    <t xml:space="preserve">qualsiasi operazione, il sistema è bloccato 8h lavorative, Severity 2: impossibile </t>
  </si>
  <si>
    <t xml:space="preserve">svolgere alcune delle operazioni, il sistema non è bloccato 7 gg. lavorativi. Il </t>
  </si>
  <si>
    <t>rinnovo di questo servizio è automatico, con periodicità annuale.</t>
  </si>
  <si>
    <t>Prevede il supporto al cliente a fronte di sue richieste di istruzioni e informazioni</t>
  </si>
  <si>
    <t xml:space="preserve">dalle 9:00 alle 12:30 e dalle 14:00 alle 18:00 esclusi i giorni festivi. Eventuali </t>
  </si>
  <si>
    <t xml:space="preserve">Nel caso in cui il “Cliente” decidesse di non rinnovare il contratto di assistenza </t>
  </si>
  <si>
    <t xml:space="preserve">canone alle seguenti tariffe (al netto di iva) : assistenza telefonica € 16,00 per </t>
  </si>
  <si>
    <t xml:space="preserve">chiamata, interventi in teleassistenza € 36,00 per intervento, reinstallazione in </t>
  </si>
  <si>
    <t>dal web se previsto dal “Contratto di fornitura”.</t>
  </si>
  <si>
    <t xml:space="preserve">servizi indicato nello stesso. La durata dei servizi si intende annuale, rinnovata </t>
  </si>
  <si>
    <t xml:space="preserve">automaticamente per periodi di un anno ciascuno. Al momento di ogni rinnovo </t>
  </si>
  <si>
    <t>verrà emessa una nuova fattura corrispondente al valore dei servizi forniti.</t>
  </si>
  <si>
    <t xml:space="preserve">Il pagamento dovrà essere effettuato alla firma del presente contratto e per i </t>
  </si>
  <si>
    <t>successivi anni entro trenta giorni dalla fattura o, in caso di sottoscrizione di un</t>
  </si>
  <si>
    <t>nuovo “Contratto di fornitura”, come specificato nel “Contratto di fornitura”</t>
  </si>
  <si>
    <t xml:space="preserve">stesso. I prezzi indicati in offerta sono espressi in Euro e devono sempre </t>
  </si>
  <si>
    <t xml:space="preserve">intendersi al netto dell'I.V.A. Il “Cliente” si impegna a pagare i corrispettivi </t>
  </si>
  <si>
    <t xml:space="preserve">bonifico anticipato. I pagamenti non possono essere sospesi né ritardati </t>
  </si>
  <si>
    <t>per alcuna ragione. Il ritardo o la sospensione del pagamento di uno o più dei</t>
  </si>
  <si>
    <t>servizi previsti in questo contratto comporterà l'immediata sospensione di tutti</t>
  </si>
  <si>
    <t>In ogni caso è fatto salvo il diritto da  parte del CLIENTE di  recedere a mezzo</t>
  </si>
  <si>
    <t xml:space="preserve">pec scrivendo a arcturus@legal-mail.com entro 60 giorni dalla scadenza. I </t>
  </si>
  <si>
    <t>canoni verranno aggiornati, con cadenza biennale, in relazione al mutato potere</t>
  </si>
  <si>
    <t xml:space="preserve">di acquisto dell’Euro determinato dalle variazioni ISTAT confrontate con l'anno </t>
  </si>
  <si>
    <t xml:space="preserve">al “Cliente” almeno 30 gg. prima della scadenza del contratto.Le spese bancarie </t>
  </si>
  <si>
    <t>per bonifici bancari o ricevute bancarie sono a totale onere del “Cliente”.</t>
  </si>
  <si>
    <t>Il bonifico bancario non prevede in nessun caso le rateizzazioni di canone, ma</t>
  </si>
  <si>
    <t xml:space="preserve">un pagamento in un'unica soluzione anticipata.  Per tutto quanto non menzionato </t>
  </si>
  <si>
    <t>fornita sempre e solo sull'ultima versione di “MODOOS” motivo per cui il</t>
  </si>
  <si>
    <t xml:space="preserve">contratto di assistenza software prevede l'invio a tutti i clienti con contratto di </t>
  </si>
  <si>
    <t xml:space="preserve">assistenza  dell'ultima versione aggiornata di “MODOOS”. Si intendono in ogni </t>
  </si>
  <si>
    <t xml:space="preserve">caso a carico del “Cliente”: (a) Il costo dei supporti magnetici e eventuali spese </t>
  </si>
  <si>
    <t>di trasporto, spedizione; (b) oneri bancari correlati ai pagamenti.</t>
  </si>
  <si>
    <t>aggirare l'errore; (b)  successivamente, presso la propria sede e nei tempi</t>
  </si>
  <si>
    <t xml:space="preserve">tecnici necessari, correggere l'errore e mettere a disposizione del “Cliente” la </t>
  </si>
  <si>
    <t xml:space="preserve">correzione. La “Arcturus” potrà, a suo insindacabile giudizio, cambiare in parte o </t>
  </si>
  <si>
    <t>un più adeguato servizio di assistenza, o per nuove normative di legge.</t>
  </si>
  <si>
    <t xml:space="preserve">tutti i programmi con altri che risultino più validi, nell’interesse del “Cliente”, per </t>
  </si>
  <si>
    <t>provocati da altri programmi non sviluppati da “Arcturus”, né gli errori provocati</t>
  </si>
  <si>
    <t xml:space="preserve">da malfunzionamento del sistema operativo, né gli errori provocati da virus </t>
  </si>
  <si>
    <t>intervento della “Arcturus”, si produca un errore nel funzionamento. Ciò</t>
  </si>
  <si>
    <t>premesso, nessuna responsabilità può comunque essere addebitata alla</t>
  </si>
  <si>
    <t xml:space="preserve">“Arcturus” nel caso di errori latenti, anche su programmi di terze parti; e </t>
  </si>
  <si>
    <t xml:space="preserve">comunque, la responsabilità  della “Arcturus”, a meno che non sia dipendente  </t>
  </si>
  <si>
    <t xml:space="preserve">da dolo e colpa grave, è limitata ad un importo che non potrà comunque </t>
  </si>
  <si>
    <t xml:space="preserve">superare  il 5 % (cinque percento) del  prezzo indicato nel presente contratto. </t>
  </si>
  <si>
    <t xml:space="preserve">“Arcturus” non può essere ritenuto responsabile per malfunzionamenti dei </t>
  </si>
  <si>
    <t>servizi, causati da problemi tecnici su macchinari, server, router, linee</t>
  </si>
  <si>
    <t xml:space="preserve">offrire i servizi o a causa di non conformità e/o obsolescenza degli apparecchi </t>
  </si>
  <si>
    <t>periodicità giornaliera il backup degli archivi stessi su supporto magnetico</t>
  </si>
  <si>
    <t>esterno utilizzando le funzionalità disponibili su “MODOOS”</t>
  </si>
  <si>
    <t>Qualunque contestazione sulle prestazioni effettuate dalla “Arcturus” deve, a</t>
  </si>
  <si>
    <t>pena di nullità, essere effettuata entro dieci giorni dal ricevimento della</t>
  </si>
  <si>
    <t>non è in regola con i pagamenti.</t>
  </si>
  <si>
    <t>automaticamente, a tutti gli effetti di legge, il soggetto che, a seguito delle</t>
  </si>
  <si>
    <t xml:space="preserve">predette operazioni, avrà titolarità dei rapporti attualmente facenti capo alla </t>
  </si>
  <si>
    <t xml:space="preserve">società. Il “Cliente” riconosce alla “Arcturus” la facoltà di affidare in tutto o in </t>
  </si>
  <si>
    <t xml:space="preserve">parte, anche nel corso dell'esecuzione del presente, la prestazione del servizio a </t>
  </si>
  <si>
    <t xml:space="preserve">terzi di sua scelta cui potrà altresì effettuare la cessione del presente contratto ai </t>
  </si>
  <si>
    <t>sensi dell'art. 1407 Cod.Civ.</t>
  </si>
  <si>
    <t xml:space="preserve">                         Non acconsento</t>
  </si>
  <si>
    <t xml:space="preserve">              Acconsento</t>
  </si>
  <si>
    <t>OFFERTA VALIDA SINO AL (X) (GG MESE ANNO)</t>
  </si>
  <si>
    <t xml:space="preserve">sopra alla voce "Servizio assistenza telefonica"; la “Arcturus” in questo caso, </t>
  </si>
  <si>
    <t xml:space="preserve">“Arcturus” non può essere ritenuto responsabile per disservizi, interruzioni dei </t>
  </si>
  <si>
    <t>documenti, grafici, schemi, progetti, ecc.), siano essi anche sensibili o</t>
  </si>
  <si>
    <t xml:space="preserve">personali, assumendo ogni responsabilità in ordine al loro contenuto e alla loro </t>
  </si>
  <si>
    <t xml:space="preserve">di accertamento e/o controllo al riguardo e pur adoperandosi affinché ciò non </t>
  </si>
  <si>
    <t>gestione, con espresso esonero della “Arcturus” da ogni responsabilità e onere</t>
  </si>
  <si>
    <t xml:space="preserve">telefoniche, reti telematiche, ecc. di sua proprietà o di società selezionate per </t>
  </si>
  <si>
    <t>documentazione relativa. Il “Cliente” rinuncia ad opporre qualunque eccezione se</t>
  </si>
  <si>
    <t xml:space="preserve">articoli: 2 DEROGHE CONTRATTUALI ; 3 TITOLARITA’ DELLA  LICENZA E </t>
  </si>
  <si>
    <t xml:space="preserve">intende renderle un’adeguata informativa, ai sensi degli artt. 13-14 del Reg.to </t>
  </si>
  <si>
    <t>((1))</t>
  </si>
  <si>
    <t>((X))</t>
  </si>
  <si>
    <t>DATA</t>
  </si>
  <si>
    <t xml:space="preserve">discrezione del “Cliente”(comunicaz. via e-mail)) </t>
  </si>
  <si>
    <t>variazioni o limitazioni di orario verranno comunicate con anticipo tramite e-mail.</t>
  </si>
  <si>
    <t xml:space="preserve">telefonicamente, tramite e-mail  o tramite il sistema di messaggi utilizzabile </t>
  </si>
  <si>
    <t xml:space="preserve">i servizi dello stesso, fatta salva la facoltà di esigere l’importo non corrisposto. </t>
  </si>
  <si>
    <t>dei quali il Cliente o terze parti sono dotati.</t>
  </si>
  <si>
    <t xml:space="preserve">di marketing  via e-mail </t>
  </si>
  <si>
    <t>Terminale con memoria Android PRT + interf. di collegamento + configurazione</t>
  </si>
  <si>
    <t>PU</t>
  </si>
  <si>
    <t>PU1</t>
  </si>
  <si>
    <t>CALCOLO FATTURA ROYALTY PARTNER</t>
  </si>
  <si>
    <t>Data Ordine :</t>
  </si>
  <si>
    <t>CLIENTE</t>
  </si>
  <si>
    <t>TOTALE FORNITURA</t>
  </si>
  <si>
    <t>IMPORTO ORDINE CLIENTE</t>
  </si>
  <si>
    <t>IMPORTI CHE NON CONCORRONO A DETERMINARE L'IMPONIBILE ROYALTY</t>
  </si>
  <si>
    <t>TOTALE NETTO SOFTWARE</t>
  </si>
  <si>
    <t>CALCOLO ROYALTY</t>
  </si>
  <si>
    <t>PROVVIGIONE %</t>
  </si>
  <si>
    <t>PROVVIGIONE LORDO COSTI</t>
  </si>
  <si>
    <t>RIMBORSO COSTI SOSTENUTI</t>
  </si>
  <si>
    <t>PARTNER / ROYALTY</t>
  </si>
  <si>
    <t>((%))</t>
  </si>
  <si>
    <t>%</t>
  </si>
  <si>
    <t>ROYALTY DA FATTURARE A ARCTURUS</t>
  </si>
  <si>
    <t>SALDO FORNITURA CLIENTE</t>
  </si>
  <si>
    <t>SE LA FORNITURA VIENE FATTURATA DAL PARTNER AL CLIENTE</t>
  </si>
  <si>
    <t>IMPORTO FATTURATO AL PARTNER DA ARCTURUS</t>
  </si>
  <si>
    <t>((FP))</t>
  </si>
  <si>
    <t>Tutti gli importi sono al netto iva</t>
  </si>
  <si>
    <t>Partner : MARSEGLIA S.R.L. - via Roma 143- Recale (CE)</t>
  </si>
  <si>
    <t>Partner : DSUFFICIO S.R.L. - via Nuova Casoria 82- Napoli (NA)</t>
  </si>
  <si>
    <t>Partner : ZAMBELLI - strada Farnesiana 79- Piacenza (PC)</t>
  </si>
  <si>
    <t>Partner : TEKNOSISTEMI S.R.L. - strada Martinella 96/1- Alberi di Vigatto (PR)</t>
  </si>
  <si>
    <t>Partner : CARAPIA S.A.S. - via Foro Boario 42/3 - Lugo (RA)</t>
  </si>
  <si>
    <t>Partner : CENNI di CENNI ROBERTO  &amp; C. S.A.S. - via Mascheroni 41 - Rimini (RN)</t>
  </si>
  <si>
    <t xml:space="preserve">Partner : LIRUSSI - via Roma 63 - Tricesimo (UD)
</t>
  </si>
  <si>
    <t>Partner : DELTA SISTEMI - via Raffaello Sanzio 2 - Trieste (TS)</t>
  </si>
  <si>
    <t xml:space="preserve">Partner : TEKNO DI FABIO CESARINI &amp; C. SAS - via Francesco Inghirami 22 - Roma (RM)
</t>
  </si>
  <si>
    <t>Partner : ROMANO' S.N.C. - via Morin 36/r - Genova (GE)</t>
  </si>
  <si>
    <t>Partner : CIARLO S.A.S. - Regione Pontelungo Inferiore 4/1 - Albenga (SV)</t>
  </si>
  <si>
    <t>Partner : STEVA DATA SISTEMA S.A.S. - Passaggio Cascina Alberta 13 - Bergamo (BG)</t>
  </si>
  <si>
    <t xml:space="preserve">Partner : WALLABY - via Cremignane 10/b - Iseo (BS) </t>
  </si>
  <si>
    <t>Partner : GAMMA UFFICIO - via Cremona 34 - Soresina (CR)</t>
  </si>
  <si>
    <t>Partner : SBRISCIA LUCIO - viale Giacomo Leopardi 207 - Senigallia (AN)</t>
  </si>
  <si>
    <t>Partner : SORMANI S.R.L. - via Y. A. Gagarin 167/168 - Pesaro (PU)</t>
  </si>
  <si>
    <t>Partner : SIPES - via Cassiani 2 - Pesaro (PU)</t>
  </si>
  <si>
    <t>Partner : SOFT S.N.C. - via Pio Corsi 41 - Nizza Monferrato (AT)</t>
  </si>
  <si>
    <t xml:space="preserve">Partner : C.V. SISTEMI - via G. Ghezzi 12 - Lecce (LE) </t>
  </si>
  <si>
    <t xml:space="preserve">Partner : DND SYSTEM - via Di Salsola 27 - Foggia (FG) </t>
  </si>
  <si>
    <t>Partner : CIEMME GROUP -  viale Sant'Avendrace 126 - Cagliari (CA)</t>
  </si>
  <si>
    <t>Partner : LINEA UFFICIO - viale Buozzi 95 - Fucecchio (FI)</t>
  </si>
  <si>
    <t>Partner : DS SERVICE - via Galvani 6/c - Bolzano (BZ)</t>
  </si>
  <si>
    <t xml:space="preserve">Partner : ZORZI ARMANDO E PAOLO S.N.C. - Via Regensburger 102/b - Pergine Valsugana (TN)     </t>
  </si>
  <si>
    <t>Partner : DESANTISUFFICIO - via Alcide de Gasperi 3 - Bastia Umbra (PG)</t>
  </si>
  <si>
    <t>Partner : BOVO SRL - via Torino 10/D - Alba (CN)</t>
  </si>
  <si>
    <t>((pr))</t>
  </si>
  <si>
    <t>Canone annuo web service incluso nel canone all inclusive € 360,00</t>
  </si>
  <si>
    <t xml:space="preserve">Partner : BERNARDIS &amp; FERLONI - via Como 14/b - Appiano Gentile (CO) </t>
  </si>
  <si>
    <t>Partner : L. &amp; R. SAS - vicolo Cicconi 5 - Mortara (PV)</t>
  </si>
  <si>
    <t xml:space="preserve">  </t>
  </si>
  <si>
    <t xml:space="preserve">   </t>
  </si>
  <si>
    <t>ANNOTAZIONI :</t>
  </si>
  <si>
    <t>Partner : BISISTEMI SRLS - via Gallarate 38 - Gazzada Schianno (VA)</t>
  </si>
  <si>
    <t>Partner : FANTOZZI UFFICIO - via Raffaele Iorio 28 - Isernia (IS)</t>
  </si>
  <si>
    <t>Partner : BERNARDI &amp; MANICARDI - via Santhià 34/36/38 - Modena (MO)</t>
  </si>
  <si>
    <t>Partner : DIGITAL CENTO - via XX Settembre 33/3 - Cento (FE)</t>
  </si>
  <si>
    <t>Partner : L'UFFICIO POINT - via Calabrò 3/5- Lanciano (CH)</t>
  </si>
  <si>
    <t>Partner : MICRON SOLUTIONS - Via E. Scalfaro, 25 - Crotone (KR)</t>
  </si>
  <si>
    <t>Partner : SAM OFFICE - Via Santa Ruba 28 - Vibo Valentia (VV)</t>
  </si>
  <si>
    <t>Partner : INFOPOS - via Caserta 107/h - Bellizzi (SA)</t>
  </si>
  <si>
    <t>Partner : ADAMI ALDO - via A. Gramsci 1/N - Porto Mantovano (MN)</t>
  </si>
  <si>
    <t>Partner : PIGIEMME - viale Francesco Ferrucci 17-19 - Grosseto (GR)</t>
  </si>
  <si>
    <t>Partner : MEDIFOR SYSTEMS - via Giovanbattista Ughetti 90/92 - Palermo (PA)</t>
  </si>
  <si>
    <t>Partner : BERTI &amp; BIANCOTTO - via Revine 3 - San Donà di Piave (VE)</t>
  </si>
  <si>
    <t>Partner : TECNODUE - via Trasaghis 21 - Rosà (VI)</t>
  </si>
  <si>
    <t>Rapporti Manageriali / Gestione Economica</t>
  </si>
  <si>
    <t>Inventari con Lettore</t>
  </si>
  <si>
    <t>Lettore Barcode BR130 imager laser 2d usb + configurazione</t>
  </si>
  <si>
    <t>FM</t>
  </si>
  <si>
    <t>Fermo</t>
  </si>
  <si>
    <t>Partner : ADRIASERVICE SRL - via Silvio Pellico 8 - Civitanova Marche (FM)</t>
  </si>
  <si>
    <t>Partner : F.M. SERVICE - via Regione Siciliana 3/E - San Pietro Clarenza (CT)</t>
  </si>
  <si>
    <t>Partner : GM COMPUTERS - via Solferino 14/16- Avezzano (AQ)</t>
  </si>
  <si>
    <t xml:space="preserve">Partner : TUTTOUFFICIO - via Dall'Oro 14 - Lodi (LO)
</t>
  </si>
  <si>
    <t xml:space="preserve">Partner : R.C.F. SISTEMI - via Angelo Motta 27 - Gessate (MI)                                                                                                       </t>
  </si>
  <si>
    <t>Partner : GARBOLI PER L'UFFICIO - corso Milano 46 - Gravellona Toce (VB)</t>
  </si>
  <si>
    <t xml:space="preserve">Partner : CONTE S.R.L. - via Del Lino 10/12 - Altamura (BA) </t>
  </si>
  <si>
    <t>Partner : PROFESSIONAL OFFICE SNC - via Commerciale 81 - Santa Giustina in Colle (PD)</t>
  </si>
  <si>
    <t>Partner : LAZZERINI SRL - via Cavour 105 - Imola (BO)</t>
  </si>
  <si>
    <t>Partner : TECNO UFFICIO di RUSTIGNOLI - via Cavour 174 - Meldola (FC)</t>
  </si>
  <si>
    <t xml:space="preserve">Partner : FUTURA UFFICIO SRL - via Bruceto 20 - Massa e Cozzile (PT)
</t>
  </si>
  <si>
    <t>Partner :  GAMMA UFFICIO - via dei Mille 30/B - Conegliano (TV)</t>
  </si>
  <si>
    <t xml:space="preserve">Partner : AGIEMME UFFICIO S.R.L. - via Don Minzoni 6 - Usmate Velate (MB)        </t>
  </si>
  <si>
    <t xml:space="preserve">Partner : ABC SISTEMI - via Grivola 29/b - Aosta
</t>
  </si>
  <si>
    <t>Partner : REALTECH - via Rina 386 - Realmonte (AG)</t>
  </si>
  <si>
    <t>Partner : EDP 91 DI PARNISARI DARIO - via Piave 36 - Gattinara (VC)</t>
  </si>
  <si>
    <t xml:space="preserve">Partner : NICODEMI ALFREDO - via Guido Rossa 7 - Oriolo Romano (VT)
</t>
  </si>
  <si>
    <t xml:space="preserve">Partner : OFFICE &amp; SHOP - via Corniolo 6/b - Porano (TR)
</t>
  </si>
  <si>
    <t>Partner : SEICON S.R.L. - via Fratelli Rosselli 1 - Biella</t>
  </si>
  <si>
    <t>Partner : TUTTUFFICIO S.N.C. - via Pecorina 33 - Sarzana (SP)</t>
  </si>
  <si>
    <t>Partner : VAMU - via Chiarelle 12 - Monteforte D'Alpone (VR)</t>
  </si>
  <si>
    <t>Partner : GIGAHERTZ - via Corso d'Italia 148 - Montalto Uffugo (CS)</t>
  </si>
  <si>
    <t>Partner : CVC SYSTEM SNC - via Meucci snc - Giulianova (TE)</t>
  </si>
  <si>
    <t>Partner : CIEMME UFFICIO S.R.L. - via Arrigoni 43 - Lecco</t>
  </si>
  <si>
    <t>Partner : MAFFONE &amp; SPERA - via Filippop Airenti 20/1 - Imperia</t>
  </si>
  <si>
    <t>Partner : CALCINA ASSISTANCE - via Regina Elena 67 - Olbia (SS)</t>
  </si>
  <si>
    <t>SU</t>
  </si>
  <si>
    <t>Sud Sardegna</t>
  </si>
  <si>
    <t>Partner : FERRARI GIOVANNI &amp; C. S.N.C. - via Secchi Ronchi 3 - Guastalla (RE)</t>
  </si>
  <si>
    <t>Partner : TEKNO SYSTEM di FIGUS - via Sardegna 71 - Macomer (NU)</t>
  </si>
  <si>
    <t>Partner : SECCHI OFFICE - viale Indipendenza 44 - Oristano (OR)</t>
  </si>
  <si>
    <t>Partner : NUOVA CABER - via Pietro Nenni 22/24 - Castellaneta (TA)</t>
  </si>
  <si>
    <t>BT</t>
  </si>
  <si>
    <t>Barletta - Andria - Trani</t>
  </si>
  <si>
    <t xml:space="preserve">Partner : TECNEL S.R.L. - via Argentina snc - Gaeta (LT)
</t>
  </si>
  <si>
    <t>Partner : GR SYSTEM - via Evangelista Torricelli snc - Castelvetrano (TP)</t>
  </si>
  <si>
    <t>Partner : SOFTECK - via Giovanni XXIII 42 - Potenza (PZ)</t>
  </si>
  <si>
    <t xml:space="preserve">Partner : TUTTO PER L'UFFICIO - via Massa Avenza 22c - Massa (MS)
</t>
  </si>
  <si>
    <t>Partner : YOUR OFFICE - via Seneca 19/21 - Brindisi (BR)</t>
  </si>
  <si>
    <t xml:space="preserve">Partner : FO.R.T.E. - via Marittima 293 - Frosinone (FR)
</t>
  </si>
  <si>
    <t xml:space="preserve">Partner : CARDINALI &amp; C. S.R.L. - via Roma 23 - Colle di Val D'Elsa (SI)
</t>
  </si>
  <si>
    <t>Partner : PLUS UFFICIO SRL - viale Porta Po 185/E - Rovigo (RO)</t>
  </si>
  <si>
    <t>Partner : PUNTOFFICE - via Ducezio 15 - Ragusa (RG)</t>
  </si>
  <si>
    <t>Partner : AGRISTECH - via Umberto I 15/C - Acquedolci (ME)</t>
  </si>
  <si>
    <t>Partner : ABC COMPUTER - via Malta 95/97 - Caltanissetta (CL)</t>
  </si>
  <si>
    <t xml:space="preserve">Partner : PC.IT - via Antonio Bacchelli 70 - Livorno (LI)
</t>
  </si>
  <si>
    <t xml:space="preserve">Partner : ERREBI INFORMATICA - via Belluno 34 - Feltre (BL)
</t>
  </si>
  <si>
    <t>Etichette / Rapporti Base / Vendita Front Store</t>
  </si>
  <si>
    <t>Etichette / Rapporti Base /  Vendita Front Store</t>
  </si>
  <si>
    <t xml:space="preserve">Partner : SEDECOM - via Dora Baltea 26 - Prato (PO)
</t>
  </si>
  <si>
    <t>Clienti / Importa Dati</t>
  </si>
  <si>
    <t>Sassari Ovest</t>
  </si>
  <si>
    <t>Partner : 2 EMMEGI SISTEMI SNC - via Sassari 150 - Alghero (SS)</t>
  </si>
  <si>
    <t>SSO</t>
  </si>
  <si>
    <t>SSE</t>
  </si>
  <si>
    <t>CNE</t>
  </si>
  <si>
    <t>Cuneo Est</t>
  </si>
  <si>
    <t>CNO</t>
  </si>
  <si>
    <t>Cuneo Ovest</t>
  </si>
  <si>
    <t>Partner : VIGLIETTA &amp; C. SAS - via Donato Bramante 11 - Cuneo (CN)</t>
  </si>
  <si>
    <t>Partner : CMAV - Corso Giacomo Matteotti 49 - Oleggio (NO)</t>
  </si>
  <si>
    <t>VA1</t>
  </si>
  <si>
    <t>Partner : G.V.M. SERVICE - via Arnaldo da Brescia 2 - Gallarate (VA)</t>
  </si>
  <si>
    <t>Partner : PSYSTEM - via Trento 13/h - Sondrio (SO)</t>
  </si>
  <si>
    <t>Partner : SISTEMA S.R.L. - via Ferdinando D'Aragona 126/128 - Barletta (BT)</t>
  </si>
  <si>
    <t xml:space="preserve">Partner : SABINA COMPUTER - via G. Garibaldi 30 - Fara in Sabina (RI)
</t>
  </si>
  <si>
    <t xml:space="preserve">Partner : ENNEBI COMPUTERS - via San Concordio 485 - Lucca (LU)
</t>
  </si>
  <si>
    <t>Partner : SICAS SERVICE - via Fernando Francesco D'Avalos 67 - Pescara (PE)</t>
  </si>
  <si>
    <t>Partner : GIOVANNI RAMIRO - via Pio XI 14 - Reggio Calabria (RC)</t>
  </si>
  <si>
    <t>Partner : OPENCOPYSAT - via degli Astronauti 3 - Enna (EN)</t>
  </si>
  <si>
    <t>Partner : M.F. SISTEMI - via Torino 33 - Iglesias (SU)</t>
  </si>
  <si>
    <t>Partner : RTCOM - via del Gavardello 71 - Arezzo (AR)</t>
  </si>
  <si>
    <t>Partner : ELETTRO SYSTEMS - via Cavallerizza 27 - Bisaccia (AV)</t>
  </si>
  <si>
    <t>Partner : SOLUZIONI IT - via Insorti d'Ungheria 6 - Campobasso (CB)</t>
  </si>
  <si>
    <t>Partner : CARAFA TRADING S.R.L. - viale Principe Carlo Spinelli 22 - San Giorgio del Sannio (BN)</t>
  </si>
  <si>
    <t>to</t>
  </si>
  <si>
    <t>PAGAMENTO FATTURA :</t>
  </si>
  <si>
    <t>PAGAMENTO ACCORDATO CON IL CLIENTE :</t>
  </si>
  <si>
    <t>Stampante termica Zebra ZD410 + configurazione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</si>
</sst>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m\ yyyy;@"/>
    <numFmt numFmtId="165" formatCode="&quot;€ &quot;#,##0.00"/>
    <numFmt numFmtId="166" formatCode="[$-410]d\ mmmm\ yyyy;@"/>
  </numFmts>
  <fonts count="49" x14ac:knownFonts="1">
    <font>
      <sz val="10"/>
      <name val="Arial"/>
      <family val="2"/>
    </font>
    <font>
      <sz val="12"/>
      <color indexed="8"/>
      <name val="Calibri"/>
      <family val="2"/>
    </font>
    <font>
      <b/>
      <sz val="14"/>
      <color indexed="10"/>
      <name val="Calibri"/>
      <family val="2"/>
    </font>
    <font>
      <sz val="10"/>
      <color indexed="8"/>
      <name val="Calibri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i/>
      <sz val="11"/>
      <color rgb="FF7F7F7F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2"/>
    </font>
    <font>
      <sz val="14"/>
      <color indexed="8"/>
      <name val="Calibri"/>
      <family val="2"/>
    </font>
    <font>
      <b/>
      <sz val="16"/>
      <color indexed="10"/>
      <name val="Calibri"/>
      <family val="2"/>
    </font>
    <font>
      <b/>
      <sz val="12"/>
      <color indexed="10"/>
      <name val="Calibri"/>
      <family val="2"/>
    </font>
    <font>
      <sz val="10"/>
      <color indexed="27"/>
      <name val="Calibri"/>
      <family val="2"/>
    </font>
    <font>
      <sz val="12"/>
      <color indexed="10"/>
      <name val="Calibri"/>
      <family val="2"/>
    </font>
    <font>
      <sz val="14"/>
      <color indexed="10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2"/>
      <color rgb="FFFFFF00"/>
      <name val="Calibri"/>
      <family val="2"/>
    </font>
    <font>
      <sz val="12"/>
      <color indexed="10"/>
      <name val="Calibri"/>
      <family val="2"/>
    </font>
    <font>
      <sz val="12"/>
      <color indexed="17"/>
      <name val="Calibri"/>
      <family val="2"/>
    </font>
    <font>
      <b/>
      <sz val="12"/>
      <color indexed="10"/>
      <name val="Calibri"/>
      <family val="2"/>
    </font>
    <font>
      <sz val="12"/>
      <color theme="0"/>
      <name val="Calibri"/>
      <family val="2"/>
    </font>
    <font>
      <sz val="12"/>
      <name val="Calibri"/>
      <family val="2"/>
    </font>
    <font>
      <i/>
      <u/>
      <sz val="12"/>
      <color indexed="8"/>
      <name val="Calibri"/>
      <family val="2"/>
    </font>
    <font>
      <b/>
      <sz val="14"/>
      <color rgb="FFFF0000"/>
      <name val="Calibri"/>
      <family val="2"/>
    </font>
    <font>
      <sz val="10"/>
      <color rgb="FFFF0000"/>
      <name val="Arial"/>
      <family val="2"/>
    </font>
    <font>
      <b/>
      <sz val="12"/>
      <color theme="0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4"/>
      <color theme="0" tint="-0.14999847407452621"/>
      <name val="Calibri"/>
      <family val="2"/>
    </font>
    <font>
      <sz val="12"/>
      <color theme="0" tint="-0.14999847407452621"/>
      <name val="Calibri"/>
      <family val="2"/>
    </font>
    <font>
      <strike/>
      <sz val="14"/>
      <color indexed="8"/>
      <name val="Calibri"/>
      <family val="2"/>
    </font>
    <font>
      <sz val="7.5"/>
      <name val="Arial"/>
      <family val="2"/>
    </font>
    <font>
      <b/>
      <sz val="7.5"/>
      <name val="Arial"/>
      <family val="2"/>
    </font>
    <font>
      <sz val="7.5"/>
      <name val="Calibri"/>
      <family val="2"/>
    </font>
    <font>
      <b/>
      <sz val="7"/>
      <name val="Arial"/>
      <family val="2"/>
    </font>
    <font>
      <sz val="12"/>
      <name val="Calibri"/>
      <family val="2"/>
      <scheme val="minor"/>
    </font>
    <font>
      <sz val="14"/>
      <name val="Calibri"/>
      <family val="2"/>
    </font>
    <font>
      <b/>
      <sz val="12"/>
      <color rgb="FFFF0000"/>
      <name val="Calibri"/>
      <family val="2"/>
    </font>
    <font>
      <b/>
      <sz val="10"/>
      <name val="Arial"/>
      <family val="2"/>
    </font>
    <font>
      <sz val="10"/>
      <color rgb="FF0070C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8EBF"/>
        <bgColor indexed="9"/>
      </patternFill>
    </fill>
    <fill>
      <patternFill patternType="solid">
        <fgColor rgb="FFE88EBF"/>
        <bgColor indexed="64"/>
      </patternFill>
    </fill>
    <fill>
      <patternFill patternType="solid">
        <fgColor rgb="FFED8B00"/>
        <bgColor indexed="9"/>
      </patternFill>
    </fill>
    <fill>
      <patternFill patternType="solid">
        <fgColor rgb="FFED8B00"/>
        <bgColor indexed="64"/>
      </patternFill>
    </fill>
    <fill>
      <patternFill patternType="solid">
        <fgColor rgb="FF00940B"/>
        <bgColor indexed="9"/>
      </patternFill>
    </fill>
    <fill>
      <patternFill patternType="solid">
        <fgColor rgb="FF00940B"/>
        <bgColor indexed="64"/>
      </patternFill>
    </fill>
    <fill>
      <patternFill patternType="solid">
        <fgColor rgb="FF295291"/>
        <bgColor indexed="9"/>
      </patternFill>
    </fill>
    <fill>
      <patternFill patternType="solid">
        <fgColor rgb="FF29529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9"/>
      </patternFill>
    </fill>
    <fill>
      <patternFill patternType="solid">
        <fgColor rgb="FFFDFBBB"/>
        <bgColor indexed="34"/>
      </patternFill>
    </fill>
    <fill>
      <patternFill patternType="solid">
        <fgColor rgb="FFCD1F15"/>
        <bgColor indexed="64"/>
      </patternFill>
    </fill>
    <fill>
      <patternFill patternType="solid">
        <fgColor rgb="FF00A6DD"/>
        <bgColor indexed="9"/>
      </patternFill>
    </fill>
    <fill>
      <patternFill patternType="solid">
        <fgColor rgb="FF00A6DD"/>
        <bgColor indexed="64"/>
      </patternFill>
    </fill>
    <fill>
      <patternFill patternType="solid">
        <fgColor rgb="FFFDFBBB"/>
        <bgColor indexed="9"/>
      </patternFill>
    </fill>
    <fill>
      <patternFill patternType="solid">
        <fgColor rgb="FFFDFBBB"/>
        <bgColor indexed="64"/>
      </patternFill>
    </fill>
    <fill>
      <patternFill patternType="solid">
        <fgColor rgb="FF8B1087"/>
        <bgColor indexed="9"/>
      </patternFill>
    </fill>
    <fill>
      <patternFill patternType="solid">
        <fgColor rgb="FF8B1087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1"/>
        <bgColor indexed="9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2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165" fontId="1" fillId="0" borderId="0" xfId="1" applyNumberFormat="1" applyAlignment="1">
      <alignment horizontal="center"/>
    </xf>
    <xf numFmtId="165" fontId="1" fillId="3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0" fontId="1" fillId="3" borderId="0" xfId="1" applyFill="1"/>
    <xf numFmtId="0" fontId="10" fillId="0" borderId="0" xfId="1" applyFont="1"/>
    <xf numFmtId="165" fontId="10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 applyAlignment="1">
      <alignment horizontal="center"/>
    </xf>
    <xf numFmtId="0" fontId="11" fillId="0" borderId="0" xfId="1" applyFont="1"/>
    <xf numFmtId="165" fontId="11" fillId="3" borderId="0" xfId="1" applyNumberFormat="1" applyFont="1" applyFill="1" applyAlignment="1">
      <alignment horizontal="center"/>
    </xf>
    <xf numFmtId="165" fontId="11" fillId="0" borderId="0" xfId="1" applyNumberFormat="1" applyFont="1" applyAlignment="1">
      <alignment horizontal="center"/>
    </xf>
    <xf numFmtId="0" fontId="11" fillId="3" borderId="0" xfId="1" applyFont="1" applyFill="1" applyAlignment="1">
      <alignment horizontal="center"/>
    </xf>
    <xf numFmtId="0" fontId="12" fillId="0" borderId="0" xfId="1" applyFont="1"/>
    <xf numFmtId="0" fontId="15" fillId="0" borderId="0" xfId="1" applyFont="1" applyAlignment="1">
      <alignment horizontal="center"/>
    </xf>
    <xf numFmtId="0" fontId="12" fillId="0" borderId="0" xfId="1" applyFont="1" applyAlignment="1">
      <alignment horizontal="center"/>
    </xf>
    <xf numFmtId="0" fontId="16" fillId="0" borderId="0" xfId="1" applyFont="1"/>
    <xf numFmtId="4" fontId="17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165" fontId="10" fillId="0" borderId="0" xfId="1" applyNumberFormat="1" applyFont="1" applyAlignment="1">
      <alignment horizontal="right"/>
    </xf>
    <xf numFmtId="0" fontId="19" fillId="0" borderId="0" xfId="1" applyFont="1"/>
    <xf numFmtId="0" fontId="19" fillId="0" borderId="0" xfId="1" applyFont="1" applyAlignment="1">
      <alignment horizontal="center"/>
    </xf>
    <xf numFmtId="0" fontId="21" fillId="0" borderId="0" xfId="1" applyFont="1"/>
    <xf numFmtId="0" fontId="22" fillId="0" borderId="0" xfId="1" applyFont="1"/>
    <xf numFmtId="164" fontId="19" fillId="0" borderId="0" xfId="1" applyNumberFormat="1" applyFont="1" applyAlignment="1">
      <alignment horizontal="center"/>
    </xf>
    <xf numFmtId="0" fontId="19" fillId="0" borderId="2" xfId="1" applyFont="1" applyBorder="1"/>
    <xf numFmtId="4" fontId="23" fillId="0" borderId="2" xfId="1" applyNumberFormat="1" applyFont="1" applyBorder="1" applyAlignment="1">
      <alignment horizontal="center"/>
    </xf>
    <xf numFmtId="0" fontId="24" fillId="0" borderId="0" xfId="1" applyFont="1" applyAlignment="1">
      <alignment horizontal="center"/>
    </xf>
    <xf numFmtId="0" fontId="20" fillId="0" borderId="0" xfId="1" applyFont="1" applyAlignment="1">
      <alignment horizontal="left" vertical="top" wrapText="1"/>
    </xf>
    <xf numFmtId="0" fontId="26" fillId="0" borderId="0" xfId="1" applyFont="1" applyAlignment="1">
      <alignment horizontal="center"/>
    </xf>
    <xf numFmtId="0" fontId="1" fillId="2" borderId="2" xfId="1" applyFill="1" applyBorder="1" applyAlignment="1">
      <alignment horizontal="center"/>
    </xf>
    <xf numFmtId="0" fontId="28" fillId="0" borderId="0" xfId="0" applyFont="1"/>
    <xf numFmtId="0" fontId="1" fillId="0" borderId="0" xfId="1" applyAlignment="1">
      <alignment horizontal="center"/>
    </xf>
    <xf numFmtId="0" fontId="29" fillId="5" borderId="0" xfId="1" applyFont="1" applyFill="1"/>
    <xf numFmtId="165" fontId="29" fillId="5" borderId="0" xfId="1" applyNumberFormat="1" applyFont="1" applyFill="1" applyAlignment="1">
      <alignment horizontal="center"/>
    </xf>
    <xf numFmtId="0" fontId="29" fillId="5" borderId="0" xfId="1" applyFont="1" applyFill="1" applyAlignment="1">
      <alignment horizontal="center"/>
    </xf>
    <xf numFmtId="0" fontId="1" fillId="6" borderId="0" xfId="1" applyFill="1"/>
    <xf numFmtId="0" fontId="1" fillId="0" borderId="0" xfId="1" applyFill="1" applyAlignment="1">
      <alignment horizontal="center"/>
    </xf>
    <xf numFmtId="0" fontId="1" fillId="0" borderId="0" xfId="1" applyFill="1"/>
    <xf numFmtId="165" fontId="1" fillId="0" borderId="0" xfId="1" applyNumberFormat="1" applyFill="1" applyAlignment="1">
      <alignment horizontal="center"/>
    </xf>
    <xf numFmtId="0" fontId="29" fillId="7" borderId="0" xfId="1" applyFont="1" applyFill="1"/>
    <xf numFmtId="165" fontId="29" fillId="7" borderId="0" xfId="1" applyNumberFormat="1" applyFont="1" applyFill="1" applyAlignment="1">
      <alignment horizontal="center"/>
    </xf>
    <xf numFmtId="0" fontId="29" fillId="7" borderId="0" xfId="1" applyFont="1" applyFill="1" applyAlignment="1">
      <alignment horizontal="center"/>
    </xf>
    <xf numFmtId="0" fontId="1" fillId="8" borderId="0" xfId="1" applyFill="1"/>
    <xf numFmtId="0" fontId="1" fillId="9" borderId="0" xfId="1" applyFill="1"/>
    <xf numFmtId="0" fontId="29" fillId="9" borderId="0" xfId="1" applyFont="1" applyFill="1"/>
    <xf numFmtId="165" fontId="1" fillId="9" borderId="0" xfId="1" applyNumberFormat="1" applyFill="1" applyAlignment="1">
      <alignment horizontal="center"/>
    </xf>
    <xf numFmtId="0" fontId="1" fillId="9" borderId="0" xfId="1" applyFill="1" applyAlignment="1">
      <alignment horizontal="center"/>
    </xf>
    <xf numFmtId="0" fontId="1" fillId="10" borderId="0" xfId="1" applyFill="1"/>
    <xf numFmtId="0" fontId="29" fillId="11" borderId="0" xfId="1" applyFont="1" applyFill="1"/>
    <xf numFmtId="165" fontId="29" fillId="11" borderId="0" xfId="1" applyNumberFormat="1" applyFont="1" applyFill="1" applyAlignment="1">
      <alignment horizontal="center"/>
    </xf>
    <xf numFmtId="0" fontId="29" fillId="11" borderId="0" xfId="1" applyFont="1" applyFill="1" applyAlignment="1">
      <alignment horizontal="center"/>
    </xf>
    <xf numFmtId="0" fontId="1" fillId="12" borderId="0" xfId="1" applyFill="1"/>
    <xf numFmtId="0" fontId="18" fillId="0" borderId="0" xfId="1" applyFont="1"/>
    <xf numFmtId="0" fontId="1" fillId="0" borderId="0" xfId="1" applyFill="1" applyAlignment="1">
      <alignment horizontal="center"/>
    </xf>
    <xf numFmtId="0" fontId="1" fillId="0" borderId="0" xfId="1" applyAlignment="1">
      <alignment horizontal="center"/>
    </xf>
    <xf numFmtId="165" fontId="11" fillId="3" borderId="0" xfId="1" applyNumberFormat="1" applyFont="1" applyFill="1" applyAlignment="1">
      <alignment horizontal="center" vertical="center"/>
    </xf>
    <xf numFmtId="0" fontId="10" fillId="0" borderId="0" xfId="1" applyFont="1" applyAlignment="1">
      <alignment horizontal="center"/>
    </xf>
    <xf numFmtId="165" fontId="10" fillId="0" borderId="0" xfId="1" applyNumberFormat="1" applyFont="1" applyAlignment="1">
      <alignment horizontal="right"/>
    </xf>
    <xf numFmtId="0" fontId="18" fillId="0" borderId="0" xfId="1" applyFont="1" applyFill="1" applyAlignment="1"/>
    <xf numFmtId="165" fontId="1" fillId="0" borderId="0" xfId="1" applyNumberFormat="1" applyFill="1" applyAlignment="1">
      <alignment horizontal="center" vertical="top"/>
    </xf>
    <xf numFmtId="0" fontId="1" fillId="0" borderId="0" xfId="1" applyBorder="1" applyAlignment="1">
      <alignment horizontal="center"/>
    </xf>
    <xf numFmtId="0" fontId="18" fillId="0" borderId="0" xfId="1" applyFont="1" applyFill="1"/>
    <xf numFmtId="0" fontId="18" fillId="4" borderId="0" xfId="1" applyFont="1" applyFill="1" applyAlignment="1">
      <alignment wrapText="1"/>
    </xf>
    <xf numFmtId="0" fontId="10" fillId="17" borderId="0" xfId="1" applyFont="1" applyFill="1"/>
    <xf numFmtId="165" fontId="10" fillId="17" borderId="0" xfId="1" applyNumberFormat="1" applyFont="1" applyFill="1" applyAlignment="1">
      <alignment horizontal="center"/>
    </xf>
    <xf numFmtId="0" fontId="10" fillId="17" borderId="0" xfId="1" applyFont="1" applyFill="1" applyAlignment="1">
      <alignment horizontal="center"/>
    </xf>
    <xf numFmtId="0" fontId="1" fillId="17" borderId="0" xfId="1" applyFont="1" applyFill="1" applyAlignment="1"/>
    <xf numFmtId="0" fontId="10" fillId="17" borderId="0" xfId="1" applyFont="1" applyFill="1" applyAlignment="1"/>
    <xf numFmtId="0" fontId="18" fillId="16" borderId="0" xfId="1" applyFont="1" applyFill="1" applyAlignment="1">
      <alignment horizontal="center" wrapText="1"/>
    </xf>
    <xf numFmtId="0" fontId="18" fillId="4" borderId="0" xfId="1" applyFont="1" applyFill="1" applyAlignment="1">
      <alignment horizontal="left" vertical="center" wrapText="1"/>
    </xf>
    <xf numFmtId="0" fontId="11" fillId="0" borderId="0" xfId="1" applyFont="1" applyFill="1" applyAlignment="1">
      <alignment horizontal="center"/>
    </xf>
    <xf numFmtId="0" fontId="11" fillId="0" borderId="0" xfId="1" applyFont="1" applyFill="1"/>
    <xf numFmtId="165" fontId="11" fillId="0" borderId="0" xfId="1" applyNumberFormat="1" applyFont="1" applyFill="1" applyAlignment="1">
      <alignment horizontal="center"/>
    </xf>
    <xf numFmtId="0" fontId="18" fillId="0" borderId="0" xfId="1" applyFont="1" applyFill="1" applyAlignment="1">
      <alignment wrapText="1"/>
    </xf>
    <xf numFmtId="0" fontId="31" fillId="4" borderId="0" xfId="1" applyFont="1" applyFill="1" applyBorder="1" applyAlignment="1">
      <alignment horizontal="left" vertical="center" wrapText="1"/>
    </xf>
    <xf numFmtId="0" fontId="11" fillId="0" borderId="0" xfId="1" applyFont="1" applyBorder="1"/>
    <xf numFmtId="165" fontId="25" fillId="4" borderId="0" xfId="1" applyNumberFormat="1" applyFont="1" applyFill="1" applyBorder="1" applyAlignment="1">
      <alignment horizontal="center" vertical="center"/>
    </xf>
    <xf numFmtId="165" fontId="11" fillId="0" borderId="0" xfId="1" applyNumberFormat="1" applyFont="1" applyBorder="1" applyAlignment="1">
      <alignment horizontal="center"/>
    </xf>
    <xf numFmtId="0" fontId="25" fillId="4" borderId="0" xfId="1" applyFont="1" applyFill="1" applyBorder="1" applyAlignment="1">
      <alignment horizontal="center"/>
    </xf>
    <xf numFmtId="165" fontId="25" fillId="4" borderId="0" xfId="1" applyNumberFormat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/>
    </xf>
    <xf numFmtId="0" fontId="11" fillId="0" borderId="0" xfId="1" applyFont="1" applyFill="1" applyBorder="1"/>
    <xf numFmtId="165" fontId="11" fillId="0" borderId="0" xfId="1" applyNumberFormat="1" applyFont="1" applyFill="1" applyBorder="1" applyAlignment="1">
      <alignment horizontal="center"/>
    </xf>
    <xf numFmtId="0" fontId="10" fillId="0" borderId="0" xfId="1" applyFont="1" applyBorder="1"/>
    <xf numFmtId="165" fontId="10" fillId="0" borderId="0" xfId="1" applyNumberFormat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32" fillId="4" borderId="0" xfId="1" applyFont="1" applyFill="1" applyBorder="1" applyAlignment="1">
      <alignment horizontal="left" vertical="center" wrapText="1"/>
    </xf>
    <xf numFmtId="0" fontId="18" fillId="4" borderId="0" xfId="1" applyFont="1" applyFill="1" applyAlignment="1"/>
    <xf numFmtId="4" fontId="23" fillId="0" borderId="0" xfId="1" applyNumberFormat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4" fontId="23" fillId="0" borderId="26" xfId="1" applyNumberFormat="1" applyFont="1" applyBorder="1" applyAlignment="1">
      <alignment horizontal="center"/>
    </xf>
    <xf numFmtId="0" fontId="1" fillId="0" borderId="26" xfId="1" applyFont="1" applyBorder="1"/>
    <xf numFmtId="0" fontId="1" fillId="0" borderId="0" xfId="1" applyFont="1"/>
    <xf numFmtId="0" fontId="10" fillId="0" borderId="0" xfId="1" applyFont="1" applyAlignment="1">
      <alignment horizontal="center"/>
    </xf>
    <xf numFmtId="0" fontId="1" fillId="19" borderId="0" xfId="1" applyFill="1"/>
    <xf numFmtId="0" fontId="29" fillId="19" borderId="0" xfId="1" applyFont="1" applyFill="1"/>
    <xf numFmtId="165" fontId="1" fillId="19" borderId="0" xfId="1" applyNumberFormat="1" applyFill="1" applyAlignment="1">
      <alignment horizontal="center"/>
    </xf>
    <xf numFmtId="0" fontId="1" fillId="19" borderId="0" xfId="1" applyFill="1" applyAlignment="1">
      <alignment horizontal="center"/>
    </xf>
    <xf numFmtId="0" fontId="1" fillId="20" borderId="0" xfId="1" applyFill="1"/>
    <xf numFmtId="0" fontId="29" fillId="20" borderId="0" xfId="1" applyFont="1" applyFill="1"/>
    <xf numFmtId="165" fontId="1" fillId="20" borderId="0" xfId="1" applyNumberFormat="1" applyFill="1" applyAlignment="1">
      <alignment horizontal="center"/>
    </xf>
    <xf numFmtId="0" fontId="1" fillId="20" borderId="0" xfId="1" applyFill="1" applyAlignment="1">
      <alignment horizontal="center"/>
    </xf>
    <xf numFmtId="0" fontId="1" fillId="21" borderId="0" xfId="1" applyFill="1"/>
    <xf numFmtId="0" fontId="31" fillId="0" borderId="0" xfId="1" applyFont="1" applyFill="1" applyBorder="1" applyAlignment="1">
      <alignment horizontal="center" wrapText="1"/>
    </xf>
    <xf numFmtId="0" fontId="32" fillId="0" borderId="0" xfId="1" applyFont="1" applyFill="1" applyBorder="1" applyAlignment="1">
      <alignment horizontal="left" vertical="center" wrapText="1"/>
    </xf>
    <xf numFmtId="165" fontId="25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/>
    <xf numFmtId="0" fontId="24" fillId="20" borderId="0" xfId="1" applyFont="1" applyFill="1" applyAlignment="1"/>
    <xf numFmtId="0" fontId="24" fillId="20" borderId="0" xfId="1" applyFont="1" applyFill="1"/>
    <xf numFmtId="165" fontId="24" fillId="20" borderId="0" xfId="1" applyNumberFormat="1" applyFont="1" applyFill="1" applyAlignment="1">
      <alignment horizontal="center"/>
    </xf>
    <xf numFmtId="0" fontId="24" fillId="20" borderId="0" xfId="1" applyFont="1" applyFill="1" applyAlignment="1">
      <alignment horizontal="center"/>
    </xf>
    <xf numFmtId="0" fontId="18" fillId="21" borderId="0" xfId="1" applyFont="1" applyFill="1" applyAlignment="1">
      <alignment horizontal="center" wrapText="1"/>
    </xf>
    <xf numFmtId="0" fontId="18" fillId="0" borderId="0" xfId="1" applyFont="1" applyFill="1" applyBorder="1" applyAlignment="1">
      <alignment wrapText="1"/>
    </xf>
    <xf numFmtId="0" fontId="29" fillId="14" borderId="0" xfId="1" applyFont="1" applyFill="1" applyBorder="1" applyAlignment="1"/>
    <xf numFmtId="0" fontId="29" fillId="14" borderId="0" xfId="1" applyFont="1" applyFill="1" applyBorder="1"/>
    <xf numFmtId="165" fontId="29" fillId="14" borderId="0" xfId="1" applyNumberFormat="1" applyFont="1" applyFill="1" applyBorder="1" applyAlignment="1">
      <alignment horizontal="center"/>
    </xf>
    <xf numFmtId="0" fontId="29" fillId="14" borderId="0" xfId="1" applyFont="1" applyFill="1" applyBorder="1" applyAlignment="1">
      <alignment horizontal="center"/>
    </xf>
    <xf numFmtId="0" fontId="31" fillId="14" borderId="0" xfId="1" applyFont="1" applyFill="1" applyBorder="1" applyAlignment="1">
      <alignment horizontal="center" wrapText="1"/>
    </xf>
    <xf numFmtId="0" fontId="18" fillId="14" borderId="0" xfId="1" applyFont="1" applyFill="1" applyBorder="1" applyAlignment="1">
      <alignment horizontal="center" wrapText="1"/>
    </xf>
    <xf numFmtId="0" fontId="24" fillId="22" borderId="0" xfId="1" applyFont="1" applyFill="1" applyAlignment="1"/>
    <xf numFmtId="0" fontId="24" fillId="22" borderId="0" xfId="1" applyFont="1" applyFill="1"/>
    <xf numFmtId="165" fontId="24" fillId="22" borderId="0" xfId="1" applyNumberFormat="1" applyFont="1" applyFill="1" applyAlignment="1">
      <alignment horizontal="center"/>
    </xf>
    <xf numFmtId="0" fontId="24" fillId="22" borderId="0" xfId="1" applyFont="1" applyFill="1" applyAlignment="1">
      <alignment horizontal="center"/>
    </xf>
    <xf numFmtId="0" fontId="25" fillId="22" borderId="0" xfId="1" applyFont="1" applyFill="1" applyAlignment="1"/>
    <xf numFmtId="0" fontId="25" fillId="20" borderId="0" xfId="1" applyFont="1" applyFill="1" applyAlignment="1"/>
    <xf numFmtId="0" fontId="18" fillId="23" borderId="0" xfId="1" applyFont="1" applyFill="1" applyAlignment="1"/>
    <xf numFmtId="0" fontId="10" fillId="13" borderId="0" xfId="1" applyFont="1" applyFill="1"/>
    <xf numFmtId="0" fontId="1" fillId="13" borderId="0" xfId="1" applyFont="1" applyFill="1"/>
    <xf numFmtId="0" fontId="12" fillId="4" borderId="0" xfId="1" applyFont="1" applyFill="1"/>
    <xf numFmtId="165" fontId="12" fillId="13" borderId="0" xfId="1" applyNumberFormat="1" applyFont="1" applyFill="1"/>
    <xf numFmtId="9" fontId="27" fillId="13" borderId="0" xfId="1" applyNumberFormat="1" applyFont="1" applyFill="1" applyAlignment="1">
      <alignment vertical="center" wrapText="1"/>
    </xf>
    <xf numFmtId="0" fontId="29" fillId="24" borderId="0" xfId="1" applyFont="1" applyFill="1"/>
    <xf numFmtId="165" fontId="29" fillId="24" borderId="0" xfId="1" applyNumberFormat="1" applyFont="1" applyFill="1" applyAlignment="1">
      <alignment horizontal="center"/>
    </xf>
    <xf numFmtId="0" fontId="29" fillId="24" borderId="0" xfId="1" applyFont="1" applyFill="1" applyAlignment="1">
      <alignment horizontal="center"/>
    </xf>
    <xf numFmtId="0" fontId="1" fillId="25" borderId="0" xfId="1" applyFill="1"/>
    <xf numFmtId="165" fontId="10" fillId="0" borderId="0" xfId="1" applyNumberFormat="1" applyFont="1" applyFill="1" applyAlignment="1">
      <alignment horizontal="center"/>
    </xf>
    <xf numFmtId="0" fontId="33" fillId="4" borderId="0" xfId="1" applyFont="1" applyFill="1" applyAlignment="1">
      <alignment horizontal="left" vertical="center" wrapText="1"/>
    </xf>
    <xf numFmtId="0" fontId="34" fillId="4" borderId="0" xfId="1" applyFont="1" applyFill="1" applyBorder="1" applyAlignment="1">
      <alignment horizontal="left" vertical="center" wrapText="1"/>
    </xf>
    <xf numFmtId="0" fontId="12" fillId="0" borderId="0" xfId="1" applyFont="1" applyFill="1"/>
    <xf numFmtId="165" fontId="35" fillId="4" borderId="0" xfId="1" applyNumberFormat="1" applyFont="1" applyFill="1" applyBorder="1" applyAlignment="1">
      <alignment horizontal="center" vertical="center"/>
    </xf>
    <xf numFmtId="165" fontId="1" fillId="3" borderId="0" xfId="1" applyNumberFormat="1" applyFill="1" applyAlignment="1">
      <alignment horizontal="center" vertical="top"/>
    </xf>
    <xf numFmtId="0" fontId="35" fillId="4" borderId="0" xfId="1" applyFont="1" applyFill="1" applyBorder="1" applyAlignment="1">
      <alignment horizontal="center"/>
    </xf>
    <xf numFmtId="0" fontId="36" fillId="0" borderId="0" xfId="1" applyFont="1" applyBorder="1"/>
    <xf numFmtId="165" fontId="35" fillId="4" borderId="0" xfId="1" applyNumberFormat="1" applyFont="1" applyFill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30" fillId="0" borderId="0" xfId="1" applyFont="1" applyBorder="1"/>
    <xf numFmtId="165" fontId="30" fillId="0" borderId="0" xfId="1" applyNumberFormat="1" applyFont="1" applyBorder="1" applyAlignment="1">
      <alignment horizontal="center"/>
    </xf>
    <xf numFmtId="9" fontId="37" fillId="13" borderId="0" xfId="1" applyNumberFormat="1" applyFont="1" applyFill="1" applyAlignment="1">
      <alignment vertical="center" wrapText="1"/>
    </xf>
    <xf numFmtId="0" fontId="38" fillId="3" borderId="0" xfId="1" applyFont="1" applyFill="1" applyAlignment="1">
      <alignment horizontal="center"/>
    </xf>
    <xf numFmtId="9" fontId="38" fillId="13" borderId="0" xfId="1" applyNumberFormat="1" applyFont="1" applyFill="1"/>
    <xf numFmtId="0" fontId="1" fillId="13" borderId="0" xfId="1" applyFont="1" applyFill="1" applyAlignment="1">
      <alignment horizontal="center"/>
    </xf>
    <xf numFmtId="0" fontId="1" fillId="2" borderId="9" xfId="1" applyFont="1" applyFill="1" applyBorder="1" applyAlignment="1">
      <alignment horizontal="center"/>
    </xf>
    <xf numFmtId="0" fontId="40" fillId="0" borderId="0" xfId="0" applyFont="1"/>
    <xf numFmtId="4" fontId="40" fillId="0" borderId="0" xfId="0" applyNumberFormat="1" applyFont="1"/>
    <xf numFmtId="0" fontId="42" fillId="0" borderId="0" xfId="0" applyFont="1"/>
    <xf numFmtId="0" fontId="40" fillId="0" borderId="29" xfId="0" applyFont="1" applyBorder="1" applyAlignment="1">
      <alignment horizontal="left"/>
    </xf>
    <xf numFmtId="0" fontId="40" fillId="0" borderId="30" xfId="0" applyFont="1" applyBorder="1" applyAlignment="1">
      <alignment horizontal="left"/>
    </xf>
    <xf numFmtId="0" fontId="40" fillId="0" borderId="31" xfId="0" applyFont="1" applyBorder="1" applyAlignment="1">
      <alignment horizontal="left"/>
    </xf>
    <xf numFmtId="0" fontId="40" fillId="0" borderId="0" xfId="0" applyFont="1" applyAlignment="1">
      <alignment horizontal="left"/>
    </xf>
    <xf numFmtId="0" fontId="40" fillId="0" borderId="29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166" fontId="41" fillId="0" borderId="0" xfId="0" applyNumberFormat="1" applyFont="1" applyAlignment="1">
      <alignment horizontal="left" vertical="center"/>
    </xf>
    <xf numFmtId="166" fontId="41" fillId="0" borderId="0" xfId="0" applyNumberFormat="1" applyFont="1" applyAlignment="1">
      <alignment vertical="center"/>
    </xf>
    <xf numFmtId="0" fontId="40" fillId="0" borderId="0" xfId="0" applyFont="1" applyAlignment="1">
      <alignment vertical="top"/>
    </xf>
    <xf numFmtId="0" fontId="40" fillId="0" borderId="29" xfId="0" applyFont="1" applyBorder="1"/>
    <xf numFmtId="0" fontId="40" fillId="0" borderId="31" xfId="0" applyFont="1" applyBorder="1"/>
    <xf numFmtId="0" fontId="40" fillId="0" borderId="29" xfId="0" applyFont="1" applyBorder="1" applyAlignment="1">
      <alignment horizontal="center"/>
    </xf>
    <xf numFmtId="0" fontId="40" fillId="0" borderId="31" xfId="0" applyFont="1" applyBorder="1" applyAlignment="1">
      <alignment horizontal="center"/>
    </xf>
    <xf numFmtId="0" fontId="25" fillId="0" borderId="0" xfId="1" applyFont="1" applyFill="1" applyBorder="1" applyAlignment="1">
      <alignment horizontal="center" vertical="top" wrapText="1"/>
    </xf>
    <xf numFmtId="0" fontId="25" fillId="18" borderId="26" xfId="1" applyFont="1" applyFill="1" applyBorder="1" applyAlignment="1">
      <alignment horizontal="center" vertical="top" wrapText="1"/>
    </xf>
    <xf numFmtId="0" fontId="1" fillId="26" borderId="2" xfId="1" applyFill="1" applyBorder="1" applyAlignment="1">
      <alignment horizontal="center"/>
    </xf>
    <xf numFmtId="0" fontId="19" fillId="26" borderId="26" xfId="1" applyFont="1" applyFill="1" applyBorder="1" applyAlignment="1">
      <alignment horizontal="center"/>
    </xf>
    <xf numFmtId="166" fontId="40" fillId="0" borderId="0" xfId="0" applyNumberFormat="1" applyFont="1" applyAlignment="1">
      <alignment horizontal="left"/>
    </xf>
    <xf numFmtId="166" fontId="1" fillId="26" borderId="1" xfId="1" applyNumberFormat="1" applyFont="1" applyFill="1" applyBorder="1" applyAlignment="1">
      <alignment horizontal="center"/>
    </xf>
    <xf numFmtId="0" fontId="40" fillId="0" borderId="0" xfId="0" applyFont="1"/>
    <xf numFmtId="0" fontId="1" fillId="0" borderId="0" xfId="1" applyFont="1" applyAlignment="1">
      <alignment horizontal="center"/>
    </xf>
    <xf numFmtId="0" fontId="1" fillId="23" borderId="26" xfId="1" applyFont="1" applyFill="1" applyBorder="1" applyAlignment="1">
      <alignment horizontal="center"/>
    </xf>
    <xf numFmtId="0" fontId="19" fillId="0" borderId="0" xfId="1" applyFont="1" applyBorder="1"/>
    <xf numFmtId="0" fontId="1" fillId="0" borderId="0" xfId="1" applyFont="1" applyBorder="1"/>
    <xf numFmtId="0" fontId="1" fillId="0" borderId="0" xfId="1" applyNumberFormat="1" applyAlignment="1">
      <alignment horizontal="center" vertical="center"/>
    </xf>
    <xf numFmtId="0" fontId="1" fillId="18" borderId="9" xfId="1" applyFont="1" applyFill="1" applyBorder="1" applyAlignment="1">
      <alignment horizontal="center"/>
    </xf>
    <xf numFmtId="49" fontId="1" fillId="18" borderId="9" xfId="1" applyNumberFormat="1" applyFont="1" applyFill="1" applyBorder="1" applyAlignment="1">
      <alignment horizontal="center"/>
    </xf>
    <xf numFmtId="0" fontId="1" fillId="0" borderId="0" xfId="1" applyAlignment="1">
      <alignment horizontal="left" vertical="top" wrapText="1"/>
    </xf>
    <xf numFmtId="0" fontId="0" fillId="0" borderId="0" xfId="0" applyFont="1"/>
    <xf numFmtId="0" fontId="44" fillId="0" borderId="0" xfId="0" applyFont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165" fontId="30" fillId="3" borderId="0" xfId="1" applyNumberFormat="1" applyFont="1" applyFill="1" applyAlignment="1">
      <alignment horizontal="center"/>
    </xf>
    <xf numFmtId="0" fontId="10" fillId="0" borderId="0" xfId="1" applyFont="1" applyFill="1" applyBorder="1"/>
    <xf numFmtId="0" fontId="31" fillId="4" borderId="0" xfId="1" applyFont="1" applyFill="1" applyBorder="1" applyAlignment="1">
      <alignment horizontal="center" wrapText="1"/>
    </xf>
    <xf numFmtId="0" fontId="18" fillId="4" borderId="0" xfId="1" applyFont="1" applyFill="1" applyBorder="1" applyAlignment="1">
      <alignment horizontal="center" wrapText="1"/>
    </xf>
    <xf numFmtId="0" fontId="30" fillId="3" borderId="0" xfId="1" applyFont="1" applyFill="1"/>
    <xf numFmtId="0" fontId="19" fillId="0" borderId="0" xfId="1" applyFont="1" applyFill="1" applyAlignment="1">
      <alignment horizontal="center"/>
    </xf>
    <xf numFmtId="0" fontId="20" fillId="0" borderId="0" xfId="1" applyFont="1" applyFill="1" applyAlignment="1">
      <alignment horizontal="left" vertical="top" wrapText="1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0" fontId="1" fillId="0" borderId="0" xfId="1" applyFill="1" applyBorder="1" applyAlignment="1">
      <alignment horizontal="center"/>
    </xf>
    <xf numFmtId="0" fontId="19" fillId="0" borderId="0" xfId="1" applyFont="1" applyFill="1" applyBorder="1" applyAlignment="1">
      <alignment horizontal="center"/>
    </xf>
    <xf numFmtId="0" fontId="24" fillId="0" borderId="0" xfId="1" applyFont="1" applyFill="1" applyAlignment="1">
      <alignment horizontal="center"/>
    </xf>
    <xf numFmtId="1" fontId="30" fillId="3" borderId="0" xfId="1" applyNumberFormat="1" applyFont="1" applyFill="1" applyAlignment="1">
      <alignment horizontal="center"/>
    </xf>
    <xf numFmtId="0" fontId="46" fillId="3" borderId="0" xfId="1" applyFont="1" applyFill="1"/>
    <xf numFmtId="165" fontId="46" fillId="3" borderId="0" xfId="1" applyNumberFormat="1" applyFont="1" applyFill="1" applyAlignment="1">
      <alignment horizontal="center"/>
    </xf>
    <xf numFmtId="0" fontId="1" fillId="0" borderId="0" xfId="1" applyFill="1" applyAlignment="1">
      <alignment horizontal="left" vertical="center"/>
    </xf>
    <xf numFmtId="0" fontId="25" fillId="0" borderId="35" xfId="1" applyFont="1" applyFill="1" applyBorder="1" applyAlignment="1">
      <alignment horizontal="center" vertical="center" wrapText="1"/>
    </xf>
    <xf numFmtId="165" fontId="30" fillId="3" borderId="0" xfId="1" applyNumberFormat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1" fillId="0" borderId="0" xfId="1" applyFont="1" applyFill="1" applyBorder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8" fillId="0" borderId="0" xfId="18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9" fillId="0" borderId="0" xfId="18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9" fillId="0" borderId="0" xfId="1" applyFont="1" applyAlignment="1">
      <alignment horizontal="left" vertical="top" wrapText="1"/>
    </xf>
    <xf numFmtId="0" fontId="20" fillId="18" borderId="27" xfId="1" applyFont="1" applyFill="1" applyBorder="1" applyAlignment="1">
      <alignment horizontal="left" vertical="top" wrapText="1"/>
    </xf>
    <xf numFmtId="0" fontId="20" fillId="18" borderId="28" xfId="1" applyFont="1" applyFill="1" applyBorder="1" applyAlignment="1">
      <alignment horizontal="left" vertical="top" wrapText="1"/>
    </xf>
    <xf numFmtId="0" fontId="25" fillId="18" borderId="27" xfId="1" applyFont="1" applyFill="1" applyBorder="1" applyAlignment="1">
      <alignment horizontal="center" vertical="center" wrapText="1"/>
    </xf>
    <xf numFmtId="0" fontId="25" fillId="18" borderId="28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top" wrapText="1"/>
    </xf>
    <xf numFmtId="0" fontId="1" fillId="0" borderId="34" xfId="1" applyBorder="1" applyAlignment="1">
      <alignment horizontal="center" vertical="top" wrapText="1"/>
    </xf>
    <xf numFmtId="0" fontId="20" fillId="0" borderId="35" xfId="1" applyFont="1" applyFill="1" applyBorder="1" applyAlignment="1">
      <alignment horizontal="center" vertical="top" wrapText="1"/>
    </xf>
    <xf numFmtId="0" fontId="20" fillId="0" borderId="36" xfId="1" applyFont="1" applyFill="1" applyBorder="1" applyAlignment="1">
      <alignment horizontal="center" vertical="top" wrapText="1"/>
    </xf>
    <xf numFmtId="0" fontId="25" fillId="18" borderId="37" xfId="1" applyFont="1" applyFill="1" applyBorder="1" applyAlignment="1">
      <alignment horizontal="center" vertical="center" wrapText="1"/>
    </xf>
    <xf numFmtId="0" fontId="25" fillId="18" borderId="38" xfId="1" applyFont="1" applyFill="1" applyBorder="1" applyAlignment="1">
      <alignment horizontal="center" vertical="center" wrapText="1"/>
    </xf>
    <xf numFmtId="0" fontId="18" fillId="15" borderId="10" xfId="1" applyFont="1" applyFill="1" applyBorder="1" applyAlignment="1">
      <alignment horizontal="center" vertical="center"/>
    </xf>
    <xf numFmtId="0" fontId="18" fillId="15" borderId="11" xfId="1" applyFont="1" applyFill="1" applyBorder="1" applyAlignment="1">
      <alignment horizontal="center" vertical="center"/>
    </xf>
    <xf numFmtId="0" fontId="18" fillId="15" borderId="12" xfId="1" applyFont="1" applyFill="1" applyBorder="1" applyAlignment="1">
      <alignment horizontal="center" vertical="center"/>
    </xf>
    <xf numFmtId="0" fontId="18" fillId="15" borderId="9" xfId="1" applyFont="1" applyFill="1" applyBorder="1" applyAlignment="1">
      <alignment horizontal="center" vertical="center" wrapText="1"/>
    </xf>
    <xf numFmtId="0" fontId="18" fillId="0" borderId="25" xfId="1" applyFont="1" applyFill="1" applyBorder="1" applyAlignment="1">
      <alignment horizontal="center" vertical="center" wrapText="1"/>
    </xf>
    <xf numFmtId="0" fontId="18" fillId="0" borderId="0" xfId="1" applyFont="1" applyBorder="1" applyAlignment="1">
      <alignment horizontal="center"/>
    </xf>
    <xf numFmtId="165" fontId="1" fillId="3" borderId="0" xfId="1" applyNumberFormat="1" applyFill="1" applyAlignment="1">
      <alignment horizontal="center" vertical="top"/>
    </xf>
    <xf numFmtId="0" fontId="1" fillId="0" borderId="0" xfId="1" applyAlignment="1">
      <alignment horizontal="center"/>
    </xf>
    <xf numFmtId="14" fontId="1" fillId="3" borderId="14" xfId="1" applyNumberFormat="1" applyFill="1" applyBorder="1" applyAlignment="1">
      <alignment horizontal="left" vertical="center"/>
    </xf>
    <xf numFmtId="14" fontId="1" fillId="3" borderId="13" xfId="1" applyNumberFormat="1" applyFill="1" applyBorder="1" applyAlignment="1">
      <alignment horizontal="left" vertical="center"/>
    </xf>
    <xf numFmtId="14" fontId="1" fillId="3" borderId="15" xfId="1" applyNumberFormat="1" applyFill="1" applyBorder="1" applyAlignment="1">
      <alignment horizontal="left" vertical="center"/>
    </xf>
    <xf numFmtId="0" fontId="1" fillId="13" borderId="1" xfId="1" applyFont="1" applyFill="1" applyBorder="1" applyAlignment="1">
      <alignment horizontal="center" vertical="center"/>
    </xf>
    <xf numFmtId="0" fontId="2" fillId="13" borderId="19" xfId="1" applyFont="1" applyFill="1" applyBorder="1" applyAlignment="1">
      <alignment horizontal="center"/>
    </xf>
    <xf numFmtId="0" fontId="2" fillId="13" borderId="20" xfId="1" applyFont="1" applyFill="1" applyBorder="1" applyAlignment="1">
      <alignment horizontal="center"/>
    </xf>
    <xf numFmtId="0" fontId="2" fillId="13" borderId="21" xfId="1" applyFont="1" applyFill="1" applyBorder="1" applyAlignment="1">
      <alignment horizontal="center"/>
    </xf>
    <xf numFmtId="164" fontId="3" fillId="13" borderId="22" xfId="1" applyNumberFormat="1" applyFont="1" applyFill="1" applyBorder="1" applyAlignment="1">
      <alignment horizontal="center"/>
    </xf>
    <xf numFmtId="164" fontId="3" fillId="13" borderId="23" xfId="1" applyNumberFormat="1" applyFont="1" applyFill="1" applyBorder="1" applyAlignment="1">
      <alignment horizontal="center"/>
    </xf>
    <xf numFmtId="164" fontId="3" fillId="13" borderId="24" xfId="1" applyNumberFormat="1" applyFont="1" applyFill="1" applyBorder="1" applyAlignment="1">
      <alignment horizontal="center"/>
    </xf>
    <xf numFmtId="14" fontId="1" fillId="0" borderId="0" xfId="1" applyNumberFormat="1" applyBorder="1" applyAlignment="1">
      <alignment horizontal="center"/>
    </xf>
    <xf numFmtId="0" fontId="2" fillId="13" borderId="16" xfId="1" applyFont="1" applyFill="1" applyBorder="1" applyAlignment="1">
      <alignment horizontal="center" vertical="center"/>
    </xf>
    <xf numFmtId="0" fontId="2" fillId="13" borderId="0" xfId="1" applyFont="1" applyFill="1" applyBorder="1" applyAlignment="1">
      <alignment horizontal="center" vertical="center"/>
    </xf>
    <xf numFmtId="0" fontId="2" fillId="13" borderId="17" xfId="1" applyFont="1" applyFill="1" applyBorder="1" applyAlignment="1">
      <alignment horizontal="center" vertical="center"/>
    </xf>
    <xf numFmtId="14" fontId="30" fillId="3" borderId="16" xfId="1" applyNumberFormat="1" applyFont="1" applyFill="1" applyBorder="1" applyAlignment="1">
      <alignment vertical="center"/>
    </xf>
    <xf numFmtId="14" fontId="30" fillId="3" borderId="0" xfId="1" applyNumberFormat="1" applyFont="1" applyFill="1" applyBorder="1" applyAlignment="1">
      <alignment vertical="center"/>
    </xf>
    <xf numFmtId="14" fontId="30" fillId="3" borderId="17" xfId="1" applyNumberFormat="1" applyFont="1" applyFill="1" applyBorder="1" applyAlignment="1">
      <alignment vertical="center"/>
    </xf>
    <xf numFmtId="14" fontId="30" fillId="3" borderId="32" xfId="1" applyNumberFormat="1" applyFont="1" applyFill="1" applyBorder="1" applyAlignment="1">
      <alignment vertical="center"/>
    </xf>
    <xf numFmtId="14" fontId="30" fillId="3" borderId="33" xfId="1" applyNumberFormat="1" applyFont="1" applyFill="1" applyBorder="1" applyAlignment="1">
      <alignment vertical="center"/>
    </xf>
    <xf numFmtId="14" fontId="30" fillId="3" borderId="18" xfId="1" applyNumberFormat="1" applyFont="1" applyFill="1" applyBorder="1" applyAlignment="1">
      <alignment vertical="center"/>
    </xf>
    <xf numFmtId="166" fontId="17" fillId="13" borderId="0" xfId="1" applyNumberFormat="1" applyFont="1" applyFill="1" applyAlignment="1">
      <alignment horizontal="center" vertical="center"/>
    </xf>
    <xf numFmtId="0" fontId="10" fillId="0" borderId="0" xfId="1" applyFont="1" applyAlignment="1">
      <alignment horizontal="center"/>
    </xf>
    <xf numFmtId="165" fontId="10" fillId="0" borderId="0" xfId="1" applyNumberFormat="1" applyFont="1" applyAlignment="1">
      <alignment horizontal="right"/>
    </xf>
    <xf numFmtId="0" fontId="10" fillId="0" borderId="0" xfId="1" applyFont="1" applyAlignment="1">
      <alignment horizontal="right"/>
    </xf>
    <xf numFmtId="0" fontId="18" fillId="0" borderId="3" xfId="1" applyFont="1" applyBorder="1" applyAlignment="1">
      <alignment horizontal="left" vertical="top" wrapText="1"/>
    </xf>
    <xf numFmtId="0" fontId="18" fillId="0" borderId="4" xfId="1" applyFont="1" applyBorder="1" applyAlignment="1">
      <alignment horizontal="left" vertical="top" wrapText="1"/>
    </xf>
    <xf numFmtId="0" fontId="18" fillId="0" borderId="5" xfId="1" applyFont="1" applyBorder="1" applyAlignment="1">
      <alignment horizontal="left" vertical="top" wrapText="1"/>
    </xf>
    <xf numFmtId="0" fontId="18" fillId="0" borderId="6" xfId="1" applyFont="1" applyBorder="1" applyAlignment="1">
      <alignment horizontal="left" vertical="top" wrapText="1"/>
    </xf>
    <xf numFmtId="0" fontId="18" fillId="0" borderId="7" xfId="1" applyFont="1" applyBorder="1" applyAlignment="1">
      <alignment horizontal="left" vertical="top" wrapText="1"/>
    </xf>
    <xf numFmtId="0" fontId="18" fillId="0" borderId="8" xfId="1" applyFont="1" applyBorder="1" applyAlignment="1">
      <alignment horizontal="left" vertical="top" wrapText="1"/>
    </xf>
    <xf numFmtId="0" fontId="10" fillId="0" borderId="0" xfId="1" applyFont="1" applyAlignment="1">
      <alignment horizontal="left"/>
    </xf>
    <xf numFmtId="166" fontId="16" fillId="13" borderId="0" xfId="1" applyNumberFormat="1" applyFont="1" applyFill="1" applyAlignment="1">
      <alignment horizontal="left"/>
    </xf>
    <xf numFmtId="0" fontId="10" fillId="13" borderId="0" xfId="1" applyFont="1" applyFill="1" applyAlignment="1">
      <alignment horizontal="left"/>
    </xf>
    <xf numFmtId="0" fontId="10" fillId="0" borderId="7" xfId="1" applyFont="1" applyBorder="1" applyAlignment="1">
      <alignment horizontal="center"/>
    </xf>
    <xf numFmtId="165" fontId="39" fillId="13" borderId="0" xfId="1" applyNumberFormat="1" applyFont="1" applyFill="1" applyAlignment="1">
      <alignment horizontal="center" vertical="center"/>
    </xf>
    <xf numFmtId="165" fontId="13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9" fontId="27" fillId="13" borderId="0" xfId="1" applyNumberFormat="1" applyFont="1" applyFill="1" applyAlignment="1">
      <alignment horizontal="left" vertical="center" wrapText="1"/>
    </xf>
    <xf numFmtId="0" fontId="40" fillId="0" borderId="0" xfId="0" applyFont="1" applyAlignment="1">
      <alignment horizontal="distributed"/>
    </xf>
    <xf numFmtId="0" fontId="41" fillId="0" borderId="0" xfId="0" applyFont="1"/>
    <xf numFmtId="0" fontId="40" fillId="0" borderId="0" xfId="0" applyFont="1"/>
    <xf numFmtId="0" fontId="40" fillId="0" borderId="0" xfId="0" applyFont="1" applyAlignment="1"/>
    <xf numFmtId="0" fontId="40" fillId="0" borderId="0" xfId="0" applyFont="1" applyAlignment="1">
      <alignment horizontal="left"/>
    </xf>
    <xf numFmtId="0" fontId="40" fillId="0" borderId="0" xfId="0" applyFont="1" applyAlignment="1">
      <alignment vertical="center"/>
    </xf>
    <xf numFmtId="0" fontId="41" fillId="0" borderId="0" xfId="0" applyFont="1" applyAlignment="1"/>
    <xf numFmtId="0" fontId="40" fillId="0" borderId="0" xfId="0" applyFont="1" applyAlignment="1">
      <alignment horizontal="distributed" vertical="center"/>
    </xf>
    <xf numFmtId="2" fontId="40" fillId="0" borderId="9" xfId="0" applyNumberFormat="1" applyFont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4" fontId="40" fillId="0" borderId="29" xfId="0" applyNumberFormat="1" applyFont="1" applyBorder="1" applyAlignment="1">
      <alignment horizontal="center" vertical="center"/>
    </xf>
    <xf numFmtId="4" fontId="40" fillId="0" borderId="30" xfId="0" applyNumberFormat="1" applyFont="1" applyBorder="1" applyAlignment="1">
      <alignment horizontal="center" vertical="center"/>
    </xf>
    <xf numFmtId="4" fontId="40" fillId="0" borderId="31" xfId="0" applyNumberFormat="1" applyFont="1" applyBorder="1" applyAlignment="1">
      <alignment horizontal="center" vertical="center"/>
    </xf>
    <xf numFmtId="0" fontId="40" fillId="0" borderId="0" xfId="0" quotePrefix="1" applyFont="1" applyBorder="1"/>
    <xf numFmtId="0" fontId="40" fillId="0" borderId="0" xfId="0" applyFont="1" applyBorder="1"/>
    <xf numFmtId="166" fontId="41" fillId="0" borderId="0" xfId="0" applyNumberFormat="1" applyFont="1" applyAlignment="1">
      <alignment vertical="center"/>
    </xf>
    <xf numFmtId="0" fontId="41" fillId="0" borderId="0" xfId="0" applyFont="1" applyAlignment="1">
      <alignment horizontal="distributed"/>
    </xf>
    <xf numFmtId="0" fontId="43" fillId="0" borderId="0" xfId="0" applyFont="1" applyAlignment="1">
      <alignment horizontal="distributed"/>
    </xf>
    <xf numFmtId="0" fontId="41" fillId="0" borderId="0" xfId="0" applyFont="1" applyAlignment="1">
      <alignment vertical="top"/>
    </xf>
    <xf numFmtId="2" fontId="40" fillId="0" borderId="10" xfId="0" applyNumberFormat="1" applyFont="1" applyBorder="1" applyAlignment="1">
      <alignment horizontal="center" vertical="center"/>
    </xf>
    <xf numFmtId="4" fontId="40" fillId="0" borderId="15" xfId="0" applyNumberFormat="1" applyFont="1" applyBorder="1" applyAlignment="1">
      <alignment horizontal="center" vertical="center"/>
    </xf>
    <xf numFmtId="4" fontId="40" fillId="0" borderId="17" xfId="0" applyNumberFormat="1" applyFont="1" applyBorder="1" applyAlignment="1">
      <alignment horizontal="center" vertical="center"/>
    </xf>
    <xf numFmtId="4" fontId="40" fillId="0" borderId="18" xfId="0" applyNumberFormat="1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0" xfId="0" applyFont="1" applyAlignment="1">
      <alignment horizontal="left"/>
    </xf>
    <xf numFmtId="0" fontId="40" fillId="0" borderId="0" xfId="0" applyFont="1" applyAlignment="1">
      <alignment horizontal="right"/>
    </xf>
    <xf numFmtId="0" fontId="29" fillId="27" borderId="0" xfId="1" applyFont="1" applyFill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31" fillId="0" borderId="39" xfId="1" applyFont="1" applyFill="1" applyBorder="1" applyAlignment="1">
      <alignment horizontal="center" vertical="center" wrapText="1"/>
    </xf>
    <xf numFmtId="0" fontId="31" fillId="0" borderId="40" xfId="1" applyFont="1" applyFill="1" applyBorder="1" applyAlignment="1">
      <alignment horizontal="center" vertical="center" wrapText="1"/>
    </xf>
    <xf numFmtId="0" fontId="31" fillId="0" borderId="41" xfId="1" applyFont="1" applyFill="1" applyBorder="1" applyAlignment="1">
      <alignment horizontal="center" vertical="center" wrapText="1"/>
    </xf>
    <xf numFmtId="0" fontId="29" fillId="14" borderId="0" xfId="1" applyFont="1" applyFill="1" applyBorder="1" applyAlignment="1">
      <alignment horizontal="left"/>
    </xf>
    <xf numFmtId="0" fontId="30" fillId="3" borderId="0" xfId="1" applyFont="1" applyFill="1" applyAlignment="1">
      <alignment horizontal="left" vertical="center"/>
    </xf>
    <xf numFmtId="0" fontId="45" fillId="13" borderId="19" xfId="1" applyFont="1" applyFill="1" applyBorder="1" applyAlignment="1">
      <alignment horizontal="left"/>
    </xf>
    <xf numFmtId="0" fontId="45" fillId="13" borderId="20" xfId="1" applyFont="1" applyFill="1" applyBorder="1" applyAlignment="1">
      <alignment horizontal="left"/>
    </xf>
    <xf numFmtId="0" fontId="45" fillId="13" borderId="21" xfId="1" applyFont="1" applyFill="1" applyBorder="1" applyAlignment="1">
      <alignment horizontal="left"/>
    </xf>
    <xf numFmtId="0" fontId="45" fillId="13" borderId="16" xfId="1" applyFont="1" applyFill="1" applyBorder="1" applyAlignment="1">
      <alignment horizontal="left" vertical="center"/>
    </xf>
    <xf numFmtId="0" fontId="45" fillId="13" borderId="0" xfId="1" applyFont="1" applyFill="1" applyBorder="1" applyAlignment="1">
      <alignment horizontal="left" vertical="center"/>
    </xf>
    <xf numFmtId="0" fontId="45" fillId="13" borderId="17" xfId="1" applyFont="1" applyFill="1" applyBorder="1" applyAlignment="1">
      <alignment horizontal="left" vertical="center"/>
    </xf>
    <xf numFmtId="164" fontId="3" fillId="13" borderId="22" xfId="1" applyNumberFormat="1" applyFont="1" applyFill="1" applyBorder="1" applyAlignment="1">
      <alignment horizontal="left"/>
    </xf>
    <xf numFmtId="164" fontId="3" fillId="13" borderId="23" xfId="1" applyNumberFormat="1" applyFont="1" applyFill="1" applyBorder="1" applyAlignment="1">
      <alignment horizontal="left"/>
    </xf>
    <xf numFmtId="164" fontId="3" fillId="13" borderId="24" xfId="1" applyNumberFormat="1" applyFont="1" applyFill="1" applyBorder="1" applyAlignment="1">
      <alignment horizontal="left"/>
    </xf>
    <xf numFmtId="0" fontId="46" fillId="0" borderId="0" xfId="1" applyFont="1" applyFill="1" applyAlignment="1">
      <alignment horizontal="left" vertical="center"/>
    </xf>
  </cellXfs>
  <cellStyles count="19">
    <cellStyle name="Collegamento ipertestuale" xfId="2" builtinId="8" hidden="1"/>
    <cellStyle name="Collegamento ipertestuale" xfId="12" builtinId="8" hidden="1"/>
    <cellStyle name="Collegamento ipertestuale" xfId="14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6" builtinId="8" hidden="1"/>
    <cellStyle name="Collegamento ipertestuale visitato" xfId="7" builtinId="9" hidden="1"/>
    <cellStyle name="Collegamento ipertestuale visitato" xfId="9" builtinId="9" hidden="1"/>
    <cellStyle name="Collegamento ipertestuale visitato" xfId="5" builtinId="9" hidden="1"/>
    <cellStyle name="Collegamento ipertestuale visitato" xfId="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3" builtinId="9" hidden="1"/>
    <cellStyle name="Collegamento ipertestuale visitato" xfId="11" builtinId="9" hidden="1"/>
    <cellStyle name="Excel Built-in Normal" xfId="1" xr:uid="{00000000-0005-0000-0000-000010000000}"/>
    <cellStyle name="Normale" xfId="0" builtinId="0"/>
    <cellStyle name="Testo descrittivo" xfId="18" builtinId="53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2F2F2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DFBBB"/>
      <color rgb="FFAD1506"/>
      <color rgb="FFC5D9F1"/>
      <color rgb="FF295291"/>
      <color rgb="FF8B1087"/>
      <color rgb="FF00940B"/>
      <color rgb="FFED8B00"/>
      <color rgb="FFE88EBF"/>
      <color rgb="FFCD1F15"/>
      <color rgb="FF00A6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H$19" lockText="1" noThreeD="1"/>
</file>

<file path=xl/ctrlProps/ctrlProp10.xml><?xml version="1.0" encoding="utf-8"?>
<formControlPr xmlns="http://schemas.microsoft.com/office/spreadsheetml/2009/9/main" objectType="CheckBox" fmlaLink="$H$42" lockText="1" noThreeD="1"/>
</file>

<file path=xl/ctrlProps/ctrlProp11.xml><?xml version="1.0" encoding="utf-8"?>
<formControlPr xmlns="http://schemas.microsoft.com/office/spreadsheetml/2009/9/main" objectType="CheckBox" fmlaLink="$H$44" lockText="1" noThreeD="1"/>
</file>

<file path=xl/ctrlProps/ctrlProp12.xml><?xml version="1.0" encoding="utf-8"?>
<formControlPr xmlns="http://schemas.microsoft.com/office/spreadsheetml/2009/9/main" objectType="CheckBox" fmlaLink="$H$46" lockText="1" noThreeD="1"/>
</file>

<file path=xl/ctrlProps/ctrlProp13.xml><?xml version="1.0" encoding="utf-8"?>
<formControlPr xmlns="http://schemas.microsoft.com/office/spreadsheetml/2009/9/main" objectType="CheckBox" fmlaLink="$H$48" lockText="1" noThreeD="1"/>
</file>

<file path=xl/ctrlProps/ctrlProp14.xml><?xml version="1.0" encoding="utf-8"?>
<formControlPr xmlns="http://schemas.microsoft.com/office/spreadsheetml/2009/9/main" objectType="CheckBox" fmlaLink="$H$50" lockText="1" noThreeD="1"/>
</file>

<file path=xl/ctrlProps/ctrlProp15.xml><?xml version="1.0" encoding="utf-8"?>
<formControlPr xmlns="http://schemas.microsoft.com/office/spreadsheetml/2009/9/main" objectType="CheckBox" fmlaLink="$H$52" lockText="1" noThreeD="1"/>
</file>

<file path=xl/ctrlProps/ctrlProp16.xml><?xml version="1.0" encoding="utf-8"?>
<formControlPr xmlns="http://schemas.microsoft.com/office/spreadsheetml/2009/9/main" objectType="CheckBox" fmlaLink="$H$37" lockText="1" noThreeD="1"/>
</file>

<file path=xl/ctrlProps/ctrlProp17.xml><?xml version="1.0" encoding="utf-8"?>
<formControlPr xmlns="http://schemas.microsoft.com/office/spreadsheetml/2009/9/main" objectType="CheckBox" fmlaLink="$H$16" lockText="1" noThreeD="1"/>
</file>

<file path=xl/ctrlProps/ctrlProp18.xml><?xml version="1.0" encoding="utf-8"?>
<formControlPr xmlns="http://schemas.microsoft.com/office/spreadsheetml/2009/9/main" objectType="CheckBox" fmlaLink="$H$20" lockText="1" noThreeD="1"/>
</file>

<file path=xl/ctrlProps/ctrlProp19.xml><?xml version="1.0" encoding="utf-8"?>
<formControlPr xmlns="http://schemas.microsoft.com/office/spreadsheetml/2009/9/main" objectType="CheckBox" fmlaLink="$H$25" lockText="1" noThreeD="1"/>
</file>

<file path=xl/ctrlProps/ctrlProp2.xml><?xml version="1.0" encoding="utf-8"?>
<formControlPr xmlns="http://schemas.microsoft.com/office/spreadsheetml/2009/9/main" objectType="CheckBox" fmlaLink="$H$24" lockText="1" noThreeD="1"/>
</file>

<file path=xl/ctrlProps/ctrlProp20.xml><?xml version="1.0" encoding="utf-8"?>
<formControlPr xmlns="http://schemas.microsoft.com/office/spreadsheetml/2009/9/main" objectType="CheckBox" fmlaLink="$H$28" lockText="1" noThreeD="1"/>
</file>

<file path=xl/ctrlProps/ctrlProp21.xml><?xml version="1.0" encoding="utf-8"?>
<formControlPr xmlns="http://schemas.microsoft.com/office/spreadsheetml/2009/9/main" objectType="CheckBox" fmlaLink="$H$14" lockText="1" noThreeD="1"/>
</file>

<file path=xl/ctrlProps/ctrlProp22.xml><?xml version="1.0" encoding="utf-8"?>
<formControlPr xmlns="http://schemas.microsoft.com/office/spreadsheetml/2009/9/main" objectType="CheckBox" fmlaLink="$H$22" lockText="1" noThreeD="1"/>
</file>

<file path=xl/ctrlProps/ctrlProp23.xml><?xml version="1.0" encoding="utf-8"?>
<formControlPr xmlns="http://schemas.microsoft.com/office/spreadsheetml/2009/9/main" objectType="CheckBox" fmlaLink="$H$18" lockText="1" noThreeD="1"/>
</file>

<file path=xl/ctrlProps/ctrlProp24.xml><?xml version="1.0" encoding="utf-8"?>
<formControlPr xmlns="http://schemas.microsoft.com/office/spreadsheetml/2009/9/main" objectType="CheckBox" fmlaLink="$H$33" lockText="1" noThreeD="1"/>
</file>

<file path=xl/ctrlProps/ctrlProp25.xml><?xml version="1.0" encoding="utf-8"?>
<formControlPr xmlns="http://schemas.microsoft.com/office/spreadsheetml/2009/9/main" objectType="CheckBox" fmlaLink="$H$31" lockText="1" noThreeD="1"/>
</file>

<file path=xl/ctrlProps/ctrlProp26.xml><?xml version="1.0" encoding="utf-8"?>
<formControlPr xmlns="http://schemas.microsoft.com/office/spreadsheetml/2009/9/main" objectType="CheckBox" checked="Checked" fmlaLink="ANAGRAFICA!$F$5" lockText="1" noThreeD="1"/>
</file>

<file path=xl/ctrlProps/ctrlProp27.xml><?xml version="1.0" encoding="utf-8"?>
<formControlPr xmlns="http://schemas.microsoft.com/office/spreadsheetml/2009/9/main" objectType="CheckBox" fmlaLink="ANAGRAFICA!$F$7" lockText="1" noThreeD="1"/>
</file>

<file path=xl/ctrlProps/ctrlProp28.xml><?xml version="1.0" encoding="utf-8"?>
<formControlPr xmlns="http://schemas.microsoft.com/office/spreadsheetml/2009/9/main" objectType="CheckBox" checked="Checked" fmlaLink="ANAGRAFICA!$F$5" lockText="1" noThreeD="1"/>
</file>

<file path=xl/ctrlProps/ctrlProp29.xml><?xml version="1.0" encoding="utf-8"?>
<formControlPr xmlns="http://schemas.microsoft.com/office/spreadsheetml/2009/9/main" objectType="CheckBox" fmlaLink="ANAGRAFICA!$F$7" lockText="1" noThreeD="1"/>
</file>

<file path=xl/ctrlProps/ctrlProp3.xml><?xml version="1.0" encoding="utf-8"?>
<formControlPr xmlns="http://schemas.microsoft.com/office/spreadsheetml/2009/9/main" objectType="CheckBox" fmlaLink="$H$30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H$38" lockText="1" noThreeD="1"/>
</file>

<file path=xl/ctrlProps/ctrlProp5.xml><?xml version="1.0" encoding="utf-8"?>
<formControlPr xmlns="http://schemas.microsoft.com/office/spreadsheetml/2009/9/main" objectType="CheckBox" fmlaLink="$H$43" lockText="1" noThreeD="1"/>
</file>

<file path=xl/ctrlProps/ctrlProp6.xml><?xml version="1.0" encoding="utf-8"?>
<formControlPr xmlns="http://schemas.microsoft.com/office/spreadsheetml/2009/9/main" objectType="CheckBox" fmlaLink="$H$49" lockText="1" noThreeD="1"/>
</file>

<file path=xl/ctrlProps/ctrlProp7.xml><?xml version="1.0" encoding="utf-8"?>
<formControlPr xmlns="http://schemas.microsoft.com/office/spreadsheetml/2009/9/main" objectType="CheckBox" fmlaLink="$H$57" lockText="1" noThreeD="1"/>
</file>

<file path=xl/ctrlProps/ctrlProp8.xml><?xml version="1.0" encoding="utf-8"?>
<formControlPr xmlns="http://schemas.microsoft.com/office/spreadsheetml/2009/9/main" objectType="CheckBox" fmlaLink="$H$8" lockText="1" noThreeD="1"/>
</file>

<file path=xl/ctrlProps/ctrlProp9.xml><?xml version="1.0" encoding="utf-8"?>
<formControlPr xmlns="http://schemas.microsoft.com/office/spreadsheetml/2009/9/main" objectType="CheckBox" fmlaLink="$H$10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2273300</xdr:colOff>
      <xdr:row>21</xdr:row>
      <xdr:rowOff>88900</xdr:rowOff>
    </xdr:from>
    <xdr:to>
      <xdr:col>3</xdr:col>
      <xdr:colOff>2463800</xdr:colOff>
      <xdr:row>23</xdr:row>
      <xdr:rowOff>0</xdr:rowOff>
    </xdr:to>
    <xdr:sp macro="" textlink="">
      <xdr:nvSpPr>
        <xdr:cNvPr id="3073" name="CasellaDiTesto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rrowheads="1"/>
        </xdr:cNvSpPr>
      </xdr:nvSpPr>
      <xdr:spPr bwMode="auto">
        <a:xfrm>
          <a:off x="2616200" y="4876800"/>
          <a:ext cx="190500" cy="292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27</xdr:row>
      <xdr:rowOff>88900</xdr:rowOff>
    </xdr:from>
    <xdr:to>
      <xdr:col>3</xdr:col>
      <xdr:colOff>2463800</xdr:colOff>
      <xdr:row>29</xdr:row>
      <xdr:rowOff>152400</xdr:rowOff>
    </xdr:to>
    <xdr:sp macro="" textlink="">
      <xdr:nvSpPr>
        <xdr:cNvPr id="3074" name="CasellaDiTesto 20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/>
        </xdr:cNvSpPr>
      </xdr:nvSpPr>
      <xdr:spPr bwMode="auto">
        <a:xfrm>
          <a:off x="2616200" y="6477000"/>
          <a:ext cx="190500" cy="292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49</xdr:row>
      <xdr:rowOff>152400</xdr:rowOff>
    </xdr:from>
    <xdr:to>
      <xdr:col>3</xdr:col>
      <xdr:colOff>2463800</xdr:colOff>
      <xdr:row>50</xdr:row>
      <xdr:rowOff>88900</xdr:rowOff>
    </xdr:to>
    <xdr:sp macro="" textlink="">
      <xdr:nvSpPr>
        <xdr:cNvPr id="3078" name="CasellaDiTesto 24">
          <a:extLst>
            <a:ext uri="{FF2B5EF4-FFF2-40B4-BE49-F238E27FC236}">
              <a16:creationId xmlns:a16="http://schemas.microsoft.com/office/drawing/2014/main" id="{00000000-0008-0000-0200-0000060C0000}"/>
            </a:ext>
          </a:extLst>
        </xdr:cNvPr>
        <xdr:cNvSpPr>
          <a:spLocks noChangeArrowheads="1"/>
        </xdr:cNvSpPr>
      </xdr:nvSpPr>
      <xdr:spPr bwMode="auto">
        <a:xfrm>
          <a:off x="2616200" y="9817100"/>
          <a:ext cx="190500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49</xdr:row>
      <xdr:rowOff>152400</xdr:rowOff>
    </xdr:from>
    <xdr:to>
      <xdr:col>3</xdr:col>
      <xdr:colOff>2463800</xdr:colOff>
      <xdr:row>50</xdr:row>
      <xdr:rowOff>88900</xdr:rowOff>
    </xdr:to>
    <xdr:sp macro="" textlink="">
      <xdr:nvSpPr>
        <xdr:cNvPr id="3079" name="CasellaDiTesto 27">
          <a:extLst>
            <a:ext uri="{FF2B5EF4-FFF2-40B4-BE49-F238E27FC236}">
              <a16:creationId xmlns:a16="http://schemas.microsoft.com/office/drawing/2014/main" id="{00000000-0008-0000-0200-0000070C0000}"/>
            </a:ext>
          </a:extLst>
        </xdr:cNvPr>
        <xdr:cNvSpPr>
          <a:spLocks noChangeArrowheads="1"/>
        </xdr:cNvSpPr>
      </xdr:nvSpPr>
      <xdr:spPr bwMode="auto">
        <a:xfrm>
          <a:off x="2616200" y="9817100"/>
          <a:ext cx="190500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49</xdr:row>
      <xdr:rowOff>152400</xdr:rowOff>
    </xdr:from>
    <xdr:to>
      <xdr:col>3</xdr:col>
      <xdr:colOff>2463800</xdr:colOff>
      <xdr:row>50</xdr:row>
      <xdr:rowOff>88900</xdr:rowOff>
    </xdr:to>
    <xdr:sp macro="" textlink="">
      <xdr:nvSpPr>
        <xdr:cNvPr id="3080" name="CasellaDiTesto 28">
          <a:extLst>
            <a:ext uri="{FF2B5EF4-FFF2-40B4-BE49-F238E27FC236}">
              <a16:creationId xmlns:a16="http://schemas.microsoft.com/office/drawing/2014/main" id="{00000000-0008-0000-0200-0000080C0000}"/>
            </a:ext>
          </a:extLst>
        </xdr:cNvPr>
        <xdr:cNvSpPr>
          <a:spLocks noChangeArrowheads="1"/>
        </xdr:cNvSpPr>
      </xdr:nvSpPr>
      <xdr:spPr bwMode="auto">
        <a:xfrm>
          <a:off x="2616200" y="9817100"/>
          <a:ext cx="190500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49</xdr:row>
      <xdr:rowOff>152400</xdr:rowOff>
    </xdr:from>
    <xdr:to>
      <xdr:col>3</xdr:col>
      <xdr:colOff>2463800</xdr:colOff>
      <xdr:row>50</xdr:row>
      <xdr:rowOff>88900</xdr:rowOff>
    </xdr:to>
    <xdr:sp macro="" textlink="">
      <xdr:nvSpPr>
        <xdr:cNvPr id="3081" name="CasellaDiTesto 2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SpPr>
          <a:spLocks noChangeArrowheads="1"/>
        </xdr:cNvSpPr>
      </xdr:nvSpPr>
      <xdr:spPr bwMode="auto">
        <a:xfrm>
          <a:off x="2616200" y="9817100"/>
          <a:ext cx="190500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49</xdr:row>
      <xdr:rowOff>152400</xdr:rowOff>
    </xdr:from>
    <xdr:to>
      <xdr:col>3</xdr:col>
      <xdr:colOff>2463800</xdr:colOff>
      <xdr:row>50</xdr:row>
      <xdr:rowOff>88900</xdr:rowOff>
    </xdr:to>
    <xdr:sp macro="" textlink="">
      <xdr:nvSpPr>
        <xdr:cNvPr id="3082" name="CasellaDiTesto 30">
          <a:extLst>
            <a:ext uri="{FF2B5EF4-FFF2-40B4-BE49-F238E27FC236}">
              <a16:creationId xmlns:a16="http://schemas.microsoft.com/office/drawing/2014/main" id="{00000000-0008-0000-0200-00000A0C0000}"/>
            </a:ext>
          </a:extLst>
        </xdr:cNvPr>
        <xdr:cNvSpPr>
          <a:spLocks noChangeArrowheads="1"/>
        </xdr:cNvSpPr>
      </xdr:nvSpPr>
      <xdr:spPr bwMode="auto">
        <a:xfrm>
          <a:off x="2616200" y="9817100"/>
          <a:ext cx="190500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49</xdr:row>
      <xdr:rowOff>152400</xdr:rowOff>
    </xdr:from>
    <xdr:to>
      <xdr:col>3</xdr:col>
      <xdr:colOff>2463800</xdr:colOff>
      <xdr:row>50</xdr:row>
      <xdr:rowOff>88900</xdr:rowOff>
    </xdr:to>
    <xdr:sp macro="" textlink="">
      <xdr:nvSpPr>
        <xdr:cNvPr id="3083" name="CasellaDiTesto 31">
          <a:extLst>
            <a:ext uri="{FF2B5EF4-FFF2-40B4-BE49-F238E27FC236}">
              <a16:creationId xmlns:a16="http://schemas.microsoft.com/office/drawing/2014/main" id="{00000000-0008-0000-0200-00000B0C0000}"/>
            </a:ext>
          </a:extLst>
        </xdr:cNvPr>
        <xdr:cNvSpPr>
          <a:spLocks noChangeArrowheads="1"/>
        </xdr:cNvSpPr>
      </xdr:nvSpPr>
      <xdr:spPr bwMode="auto">
        <a:xfrm>
          <a:off x="2616200" y="9817100"/>
          <a:ext cx="190500" cy="317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27</xdr:row>
      <xdr:rowOff>0</xdr:rowOff>
    </xdr:from>
    <xdr:to>
      <xdr:col>3</xdr:col>
      <xdr:colOff>2463800</xdr:colOff>
      <xdr:row>27</xdr:row>
      <xdr:rowOff>50800</xdr:rowOff>
    </xdr:to>
    <xdr:sp macro="" textlink="">
      <xdr:nvSpPr>
        <xdr:cNvPr id="3084" name="CasellaDiTesto 32">
          <a:extLst>
            <a:ext uri="{FF2B5EF4-FFF2-40B4-BE49-F238E27FC236}">
              <a16:creationId xmlns:a16="http://schemas.microsoft.com/office/drawing/2014/main" id="{00000000-0008-0000-0200-00000C0C0000}"/>
            </a:ext>
          </a:extLst>
        </xdr:cNvPr>
        <xdr:cNvSpPr>
          <a:spLocks noChangeArrowheads="1"/>
        </xdr:cNvSpPr>
      </xdr:nvSpPr>
      <xdr:spPr bwMode="auto">
        <a:xfrm>
          <a:off x="2616200" y="6146800"/>
          <a:ext cx="190500" cy="292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1743980</xdr:colOff>
      <xdr:row>4</xdr:row>
      <xdr:rowOff>107520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09740" cy="9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426720</xdr:colOff>
      <xdr:row>0</xdr:row>
      <xdr:rowOff>190500</xdr:rowOff>
    </xdr:from>
    <xdr:to>
      <xdr:col>9</xdr:col>
      <xdr:colOff>536537</xdr:colOff>
      <xdr:row>3</xdr:row>
      <xdr:rowOff>136140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0" y="190500"/>
          <a:ext cx="1191857" cy="540000"/>
        </a:xfrm>
        <a:prstGeom prst="rect">
          <a:avLst/>
        </a:prstGeom>
      </xdr:spPr>
    </xdr:pic>
    <xdr:clientData/>
  </xdr:twoCellAnchor>
  <xdr:twoCellAnchor>
    <xdr:from>
      <xdr:col>3</xdr:col>
      <xdr:colOff>2273300</xdr:colOff>
      <xdr:row>40</xdr:row>
      <xdr:rowOff>88900</xdr:rowOff>
    </xdr:from>
    <xdr:to>
      <xdr:col>3</xdr:col>
      <xdr:colOff>2463800</xdr:colOff>
      <xdr:row>42</xdr:row>
      <xdr:rowOff>0</xdr:rowOff>
    </xdr:to>
    <xdr:sp macro="" textlink="">
      <xdr:nvSpPr>
        <xdr:cNvPr id="60" name="CasellaDiTesto 1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Arrowheads="1"/>
        </xdr:cNvSpPr>
      </xdr:nvSpPr>
      <xdr:spPr bwMode="auto">
        <a:xfrm>
          <a:off x="2631440" y="3441700"/>
          <a:ext cx="190500" cy="1473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46</xdr:row>
      <xdr:rowOff>88900</xdr:rowOff>
    </xdr:from>
    <xdr:to>
      <xdr:col>3</xdr:col>
      <xdr:colOff>2463800</xdr:colOff>
      <xdr:row>48</xdr:row>
      <xdr:rowOff>152400</xdr:rowOff>
    </xdr:to>
    <xdr:sp macro="" textlink="">
      <xdr:nvSpPr>
        <xdr:cNvPr id="62" name="CasellaDiTesto 20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Arrowheads="1"/>
        </xdr:cNvSpPr>
      </xdr:nvSpPr>
      <xdr:spPr bwMode="auto">
        <a:xfrm>
          <a:off x="2631440" y="4424680"/>
          <a:ext cx="190500" cy="299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46</xdr:row>
      <xdr:rowOff>0</xdr:rowOff>
    </xdr:from>
    <xdr:to>
      <xdr:col>3</xdr:col>
      <xdr:colOff>2463800</xdr:colOff>
      <xdr:row>46</xdr:row>
      <xdr:rowOff>50800</xdr:rowOff>
    </xdr:to>
    <xdr:sp macro="" textlink="">
      <xdr:nvSpPr>
        <xdr:cNvPr id="63" name="CasellaDiTesto 3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Arrowheads="1"/>
        </xdr:cNvSpPr>
      </xdr:nvSpPr>
      <xdr:spPr bwMode="auto">
        <a:xfrm>
          <a:off x="2631440" y="4335780"/>
          <a:ext cx="190500" cy="5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15</xdr:row>
          <xdr:rowOff>114300</xdr:rowOff>
        </xdr:from>
        <xdr:to>
          <xdr:col>2</xdr:col>
          <xdr:colOff>15240</xdr:colOff>
          <xdr:row>17</xdr:row>
          <xdr:rowOff>15240</xdr:rowOff>
        </xdr:to>
        <xdr:sp macro="" textlink="">
          <xdr:nvSpPr>
            <xdr:cNvPr id="1025" name="Check Box 1" descr=" 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20</xdr:row>
          <xdr:rowOff>22860</xdr:rowOff>
        </xdr:from>
        <xdr:to>
          <xdr:col>2</xdr:col>
          <xdr:colOff>15240</xdr:colOff>
          <xdr:row>22</xdr:row>
          <xdr:rowOff>7620</xdr:rowOff>
        </xdr:to>
        <xdr:sp macro="" textlink="">
          <xdr:nvSpPr>
            <xdr:cNvPr id="1027" name="Check Box 3" descr=" 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26</xdr:row>
          <xdr:rowOff>30480</xdr:rowOff>
        </xdr:from>
        <xdr:to>
          <xdr:col>2</xdr:col>
          <xdr:colOff>22860</xdr:colOff>
          <xdr:row>28</xdr:row>
          <xdr:rowOff>15240</xdr:rowOff>
        </xdr:to>
        <xdr:sp macro="" textlink="">
          <xdr:nvSpPr>
            <xdr:cNvPr id="1029" name="Check Box 5" descr=" 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34</xdr:row>
          <xdr:rowOff>22860</xdr:rowOff>
        </xdr:from>
        <xdr:to>
          <xdr:col>2</xdr:col>
          <xdr:colOff>15240</xdr:colOff>
          <xdr:row>36</xdr:row>
          <xdr:rowOff>7620</xdr:rowOff>
        </xdr:to>
        <xdr:sp macro="" textlink="">
          <xdr:nvSpPr>
            <xdr:cNvPr id="1031" name="Check Box 7" descr=" 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22860</xdr:rowOff>
        </xdr:from>
        <xdr:to>
          <xdr:col>2</xdr:col>
          <xdr:colOff>0</xdr:colOff>
          <xdr:row>41</xdr:row>
          <xdr:rowOff>7620</xdr:rowOff>
        </xdr:to>
        <xdr:sp macro="" textlink="">
          <xdr:nvSpPr>
            <xdr:cNvPr id="1033" name="Check Box 9" descr=" 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45</xdr:row>
          <xdr:rowOff>30480</xdr:rowOff>
        </xdr:from>
        <xdr:to>
          <xdr:col>2</xdr:col>
          <xdr:colOff>15240</xdr:colOff>
          <xdr:row>47</xdr:row>
          <xdr:rowOff>15240</xdr:rowOff>
        </xdr:to>
        <xdr:sp macro="" textlink="">
          <xdr:nvSpPr>
            <xdr:cNvPr id="1034" name="Check Box 10" descr=" 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53</xdr:row>
          <xdr:rowOff>114300</xdr:rowOff>
        </xdr:from>
        <xdr:to>
          <xdr:col>2</xdr:col>
          <xdr:colOff>15240</xdr:colOff>
          <xdr:row>55</xdr:row>
          <xdr:rowOff>22860</xdr:rowOff>
        </xdr:to>
        <xdr:sp macro="" textlink="">
          <xdr:nvSpPr>
            <xdr:cNvPr id="1035" name="Check Box 11" descr=" 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2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12630</xdr:colOff>
      <xdr:row>67</xdr:row>
      <xdr:rowOff>35670</xdr:rowOff>
    </xdr:from>
    <xdr:ext cx="789228" cy="684000"/>
    <xdr:pic>
      <xdr:nvPicPr>
        <xdr:cNvPr id="8" name="Immagin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18" t="22910" r="16640" b="27156"/>
        <a:stretch/>
      </xdr:blipFill>
      <xdr:spPr bwMode="auto">
        <a:xfrm>
          <a:off x="340290" y="8684370"/>
          <a:ext cx="789228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1743980</xdr:colOff>
      <xdr:row>4</xdr:row>
      <xdr:rowOff>107520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109740" cy="9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426720</xdr:colOff>
      <xdr:row>0</xdr:row>
      <xdr:rowOff>190500</xdr:rowOff>
    </xdr:from>
    <xdr:to>
      <xdr:col>9</xdr:col>
      <xdr:colOff>536537</xdr:colOff>
      <xdr:row>3</xdr:row>
      <xdr:rowOff>136140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38700" y="190500"/>
          <a:ext cx="1191857" cy="54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6</xdr:row>
          <xdr:rowOff>38100</xdr:rowOff>
        </xdr:from>
        <xdr:to>
          <xdr:col>2</xdr:col>
          <xdr:colOff>22860</xdr:colOff>
          <xdr:row>9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9</xdr:row>
          <xdr:rowOff>0</xdr:rowOff>
        </xdr:from>
        <xdr:to>
          <xdr:col>2</xdr:col>
          <xdr:colOff>22860</xdr:colOff>
          <xdr:row>10</xdr:row>
          <xdr:rowOff>22860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15</xdr:row>
          <xdr:rowOff>0</xdr:rowOff>
        </xdr:from>
        <xdr:to>
          <xdr:col>2</xdr:col>
          <xdr:colOff>22860</xdr:colOff>
          <xdr:row>17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19</xdr:row>
          <xdr:rowOff>0</xdr:rowOff>
        </xdr:from>
        <xdr:to>
          <xdr:col>2</xdr:col>
          <xdr:colOff>22860</xdr:colOff>
          <xdr:row>21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24</xdr:row>
          <xdr:rowOff>0</xdr:rowOff>
        </xdr:from>
        <xdr:to>
          <xdr:col>2</xdr:col>
          <xdr:colOff>22860</xdr:colOff>
          <xdr:row>25</xdr:row>
          <xdr:rowOff>22860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27</xdr:row>
          <xdr:rowOff>0</xdr:rowOff>
        </xdr:from>
        <xdr:to>
          <xdr:col>2</xdr:col>
          <xdr:colOff>22860</xdr:colOff>
          <xdr:row>28</xdr:row>
          <xdr:rowOff>22860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41</xdr:row>
          <xdr:rowOff>0</xdr:rowOff>
        </xdr:from>
        <xdr:to>
          <xdr:col>2</xdr:col>
          <xdr:colOff>22860</xdr:colOff>
          <xdr:row>43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43</xdr:row>
          <xdr:rowOff>0</xdr:rowOff>
        </xdr:from>
        <xdr:to>
          <xdr:col>2</xdr:col>
          <xdr:colOff>22860</xdr:colOff>
          <xdr:row>45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45</xdr:row>
          <xdr:rowOff>0</xdr:rowOff>
        </xdr:from>
        <xdr:to>
          <xdr:col>2</xdr:col>
          <xdr:colOff>22860</xdr:colOff>
          <xdr:row>47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47</xdr:row>
          <xdr:rowOff>0</xdr:rowOff>
        </xdr:from>
        <xdr:to>
          <xdr:col>2</xdr:col>
          <xdr:colOff>22860</xdr:colOff>
          <xdr:row>49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49</xdr:row>
          <xdr:rowOff>0</xdr:rowOff>
        </xdr:from>
        <xdr:to>
          <xdr:col>2</xdr:col>
          <xdr:colOff>22860</xdr:colOff>
          <xdr:row>51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51</xdr:row>
          <xdr:rowOff>0</xdr:rowOff>
        </xdr:from>
        <xdr:to>
          <xdr:col>2</xdr:col>
          <xdr:colOff>22860</xdr:colOff>
          <xdr:row>52</xdr:row>
          <xdr:rowOff>22860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36</xdr:row>
          <xdr:rowOff>0</xdr:rowOff>
        </xdr:from>
        <xdr:to>
          <xdr:col>2</xdr:col>
          <xdr:colOff>22860</xdr:colOff>
          <xdr:row>37</xdr:row>
          <xdr:rowOff>22860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13</xdr:row>
          <xdr:rowOff>0</xdr:rowOff>
        </xdr:from>
        <xdr:to>
          <xdr:col>2</xdr:col>
          <xdr:colOff>22860</xdr:colOff>
          <xdr:row>15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3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21</xdr:row>
          <xdr:rowOff>0</xdr:rowOff>
        </xdr:from>
        <xdr:to>
          <xdr:col>2</xdr:col>
          <xdr:colOff>22860</xdr:colOff>
          <xdr:row>22</xdr:row>
          <xdr:rowOff>22860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3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17</xdr:row>
          <xdr:rowOff>0</xdr:rowOff>
        </xdr:from>
        <xdr:to>
          <xdr:col>2</xdr:col>
          <xdr:colOff>22860</xdr:colOff>
          <xdr:row>19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3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32</xdr:row>
          <xdr:rowOff>0</xdr:rowOff>
        </xdr:from>
        <xdr:to>
          <xdr:col>2</xdr:col>
          <xdr:colOff>22860</xdr:colOff>
          <xdr:row>33</xdr:row>
          <xdr:rowOff>22860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3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</xdr:colOff>
          <xdr:row>30</xdr:row>
          <xdr:rowOff>0</xdr:rowOff>
        </xdr:from>
        <xdr:to>
          <xdr:col>2</xdr:col>
          <xdr:colOff>22860</xdr:colOff>
          <xdr:row>32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3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99060</xdr:rowOff>
        </xdr:from>
        <xdr:to>
          <xdr:col>0</xdr:col>
          <xdr:colOff>160020</xdr:colOff>
          <xdr:row>20</xdr:row>
          <xdr:rowOff>15240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91440</xdr:rowOff>
        </xdr:from>
        <xdr:to>
          <xdr:col>0</xdr:col>
          <xdr:colOff>160020</xdr:colOff>
          <xdr:row>22</xdr:row>
          <xdr:rowOff>7620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99060</xdr:rowOff>
        </xdr:from>
        <xdr:to>
          <xdr:col>0</xdr:col>
          <xdr:colOff>160020</xdr:colOff>
          <xdr:row>64</xdr:row>
          <xdr:rowOff>15240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99060</xdr:rowOff>
        </xdr:from>
        <xdr:to>
          <xdr:col>0</xdr:col>
          <xdr:colOff>160020</xdr:colOff>
          <xdr:row>67</xdr:row>
          <xdr:rowOff>15240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127000</xdr:colOff>
      <xdr:row>39</xdr:row>
      <xdr:rowOff>35560</xdr:rowOff>
    </xdr:from>
    <xdr:ext cx="786452" cy="682811"/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6000" y="15580360"/>
          <a:ext cx="786452" cy="682811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91440</xdr:colOff>
          <xdr:row>82</xdr:row>
          <xdr:rowOff>99060</xdr:rowOff>
        </xdr:from>
        <xdr:to>
          <xdr:col>5</xdr:col>
          <xdr:colOff>251460</xdr:colOff>
          <xdr:row>84</xdr:row>
          <xdr:rowOff>22860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358140</xdr:colOff>
          <xdr:row>82</xdr:row>
          <xdr:rowOff>99060</xdr:rowOff>
        </xdr:from>
        <xdr:to>
          <xdr:col>6</xdr:col>
          <xdr:colOff>518160</xdr:colOff>
          <xdr:row>84</xdr:row>
          <xdr:rowOff>22860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2273300</xdr:colOff>
      <xdr:row>19</xdr:row>
      <xdr:rowOff>88900</xdr:rowOff>
    </xdr:from>
    <xdr:to>
      <xdr:col>1</xdr:col>
      <xdr:colOff>2463800</xdr:colOff>
      <xdr:row>21</xdr:row>
      <xdr:rowOff>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2646680" y="4097020"/>
          <a:ext cx="190500" cy="1473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1827800</xdr:colOff>
      <xdr:row>4</xdr:row>
      <xdr:rowOff>107520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7360" cy="9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426720</xdr:colOff>
      <xdr:row>0</xdr:row>
      <xdr:rowOff>190500</xdr:rowOff>
    </xdr:from>
    <xdr:to>
      <xdr:col>9</xdr:col>
      <xdr:colOff>536537</xdr:colOff>
      <xdr:row>3</xdr:row>
      <xdr:rowOff>136140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49240" y="190500"/>
          <a:ext cx="1191857" cy="540000"/>
        </a:xfrm>
        <a:prstGeom prst="rect">
          <a:avLst/>
        </a:prstGeom>
      </xdr:spPr>
    </xdr:pic>
    <xdr:clientData/>
  </xdr:twoCellAnchor>
  <xdr:twoCellAnchor>
    <xdr:from>
      <xdr:col>3</xdr:col>
      <xdr:colOff>2273300</xdr:colOff>
      <xdr:row>29</xdr:row>
      <xdr:rowOff>88900</xdr:rowOff>
    </xdr:from>
    <xdr:to>
      <xdr:col>3</xdr:col>
      <xdr:colOff>2463800</xdr:colOff>
      <xdr:row>31</xdr:row>
      <xdr:rowOff>0</xdr:rowOff>
    </xdr:to>
    <xdr:sp macro="" textlink="">
      <xdr:nvSpPr>
        <xdr:cNvPr id="13" name="CasellaDiTesto 1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2646680" y="6901180"/>
          <a:ext cx="190500" cy="1473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34</xdr:row>
      <xdr:rowOff>88900</xdr:rowOff>
    </xdr:from>
    <xdr:to>
      <xdr:col>3</xdr:col>
      <xdr:colOff>2463800</xdr:colOff>
      <xdr:row>36</xdr:row>
      <xdr:rowOff>152400</xdr:rowOff>
    </xdr:to>
    <xdr:sp macro="" textlink="">
      <xdr:nvSpPr>
        <xdr:cNvPr id="14" name="CasellaDiTesto 2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2646680" y="7769860"/>
          <a:ext cx="190500" cy="299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34</xdr:row>
      <xdr:rowOff>0</xdr:rowOff>
    </xdr:from>
    <xdr:to>
      <xdr:col>3</xdr:col>
      <xdr:colOff>2463800</xdr:colOff>
      <xdr:row>34</xdr:row>
      <xdr:rowOff>50800</xdr:rowOff>
    </xdr:to>
    <xdr:sp macro="" textlink="">
      <xdr:nvSpPr>
        <xdr:cNvPr id="15" name="CasellaDiTesto 3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2646680" y="7680960"/>
          <a:ext cx="190500" cy="5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  <xdr:twoCellAnchor>
    <xdr:from>
      <xdr:col>3</xdr:col>
      <xdr:colOff>2273300</xdr:colOff>
      <xdr:row>36</xdr:row>
      <xdr:rowOff>0</xdr:rowOff>
    </xdr:from>
    <xdr:to>
      <xdr:col>3</xdr:col>
      <xdr:colOff>2463800</xdr:colOff>
      <xdr:row>36</xdr:row>
      <xdr:rowOff>50800</xdr:rowOff>
    </xdr:to>
    <xdr:sp macro="" textlink="">
      <xdr:nvSpPr>
        <xdr:cNvPr id="30" name="CasellaDiTesto 32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2646680" y="6248400"/>
          <a:ext cx="190500" cy="50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txBody>
        <a:bodyPr rtlCol="0"/>
        <a:lstStyle/>
        <a:p>
          <a:pPr algn="ctr"/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25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9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8.xml"/><Relationship Id="rId5" Type="http://schemas.openxmlformats.org/officeDocument/2006/relationships/ctrlProp" Target="../ctrlProps/ctrlProp27.xml"/><Relationship Id="rId4" Type="http://schemas.openxmlformats.org/officeDocument/2006/relationships/ctrlProp" Target="../ctrlProps/ctrlProp2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31.xml"/><Relationship Id="rId4" Type="http://schemas.openxmlformats.org/officeDocument/2006/relationships/ctrlProp" Target="../ctrlProps/ctrlProp30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6"/>
  <sheetViews>
    <sheetView workbookViewId="0"/>
  </sheetViews>
  <sheetFormatPr defaultColWidth="8.88671875" defaultRowHeight="30" customHeight="1" x14ac:dyDescent="0.25"/>
  <cols>
    <col min="1" max="1" width="17.5546875" bestFit="1" customWidth="1"/>
    <col min="2" max="2" width="5.44140625" customWidth="1"/>
    <col min="3" max="3" width="19.5546875" bestFit="1" customWidth="1"/>
    <col min="5" max="5" width="80.6640625" customWidth="1"/>
    <col min="6" max="6" width="70.21875" customWidth="1"/>
  </cols>
  <sheetData>
    <row r="1" spans="1:5" ht="30" customHeight="1" x14ac:dyDescent="0.25">
      <c r="A1" s="34" t="s">
        <v>152</v>
      </c>
      <c r="B1" t="s">
        <v>153</v>
      </c>
      <c r="C1" t="s">
        <v>154</v>
      </c>
      <c r="E1" s="216" t="s">
        <v>691</v>
      </c>
    </row>
    <row r="2" spans="1:5" ht="30" customHeight="1" x14ac:dyDescent="0.25">
      <c r="E2" s="216"/>
    </row>
    <row r="3" spans="1:5" ht="30" customHeight="1" x14ac:dyDescent="0.25">
      <c r="A3" s="34" t="s">
        <v>152</v>
      </c>
      <c r="B3" t="s">
        <v>159</v>
      </c>
      <c r="C3" t="s">
        <v>160</v>
      </c>
      <c r="E3" s="216" t="s">
        <v>675</v>
      </c>
    </row>
    <row r="4" spans="1:5" ht="30" customHeight="1" x14ac:dyDescent="0.25">
      <c r="E4" s="216"/>
    </row>
    <row r="5" spans="1:5" ht="30" customHeight="1" x14ac:dyDescent="0.25">
      <c r="A5" s="34" t="s">
        <v>152</v>
      </c>
      <c r="B5" t="s">
        <v>157</v>
      </c>
      <c r="C5" t="s">
        <v>158</v>
      </c>
      <c r="E5" s="216" t="s">
        <v>756</v>
      </c>
    </row>
    <row r="6" spans="1:5" ht="30" customHeight="1" x14ac:dyDescent="0.25">
      <c r="E6" s="216"/>
    </row>
    <row r="7" spans="1:5" ht="30" customHeight="1" x14ac:dyDescent="0.25">
      <c r="A7" s="34" t="s">
        <v>152</v>
      </c>
      <c r="B7" t="s">
        <v>155</v>
      </c>
      <c r="C7" t="s">
        <v>156</v>
      </c>
      <c r="E7" s="216" t="s">
        <v>711</v>
      </c>
    </row>
    <row r="8" spans="1:5" ht="30" customHeight="1" x14ac:dyDescent="0.25">
      <c r="E8" s="216"/>
    </row>
    <row r="9" spans="1:5" ht="30" customHeight="1" x14ac:dyDescent="0.25">
      <c r="A9" t="s">
        <v>187</v>
      </c>
      <c r="B9" t="s">
        <v>190</v>
      </c>
      <c r="C9" t="s">
        <v>191</v>
      </c>
      <c r="E9" t="s">
        <v>191</v>
      </c>
    </row>
    <row r="11" spans="1:5" ht="30" customHeight="1" x14ac:dyDescent="0.25">
      <c r="A11" s="34" t="s">
        <v>187</v>
      </c>
      <c r="B11" t="s">
        <v>188</v>
      </c>
      <c r="C11" t="s">
        <v>189</v>
      </c>
      <c r="E11" s="216" t="s">
        <v>725</v>
      </c>
    </row>
    <row r="12" spans="1:5" ht="30" customHeight="1" x14ac:dyDescent="0.25">
      <c r="E12" s="216"/>
    </row>
    <row r="13" spans="1:5" ht="30" customHeight="1" x14ac:dyDescent="0.25">
      <c r="A13" s="34" t="s">
        <v>192</v>
      </c>
      <c r="B13" t="s">
        <v>193</v>
      </c>
      <c r="C13" t="s">
        <v>194</v>
      </c>
      <c r="E13" s="216" t="s">
        <v>710</v>
      </c>
    </row>
    <row r="14" spans="1:5" ht="30" customHeight="1" x14ac:dyDescent="0.25">
      <c r="E14" s="216"/>
    </row>
    <row r="15" spans="1:5" ht="30" customHeight="1" x14ac:dyDescent="0.25">
      <c r="A15" t="s">
        <v>192</v>
      </c>
      <c r="B15" t="s">
        <v>195</v>
      </c>
      <c r="C15" t="s">
        <v>196</v>
      </c>
      <c r="E15" t="s">
        <v>196</v>
      </c>
    </row>
    <row r="17" spans="1:5" ht="30" customHeight="1" x14ac:dyDescent="0.25">
      <c r="A17" s="34" t="s">
        <v>192</v>
      </c>
      <c r="B17" t="s">
        <v>199</v>
      </c>
      <c r="C17" t="s">
        <v>200</v>
      </c>
      <c r="E17" s="216" t="s">
        <v>676</v>
      </c>
    </row>
    <row r="18" spans="1:5" ht="30" customHeight="1" x14ac:dyDescent="0.25">
      <c r="E18" s="216"/>
    </row>
    <row r="19" spans="1:5" ht="30" customHeight="1" x14ac:dyDescent="0.25">
      <c r="A19" s="34" t="s">
        <v>192</v>
      </c>
      <c r="B19" t="s">
        <v>197</v>
      </c>
      <c r="C19" t="s">
        <v>198</v>
      </c>
      <c r="E19" s="216" t="s">
        <v>757</v>
      </c>
    </row>
    <row r="20" spans="1:5" ht="30" customHeight="1" x14ac:dyDescent="0.25">
      <c r="E20" s="216"/>
    </row>
    <row r="21" spans="1:5" ht="30" customHeight="1" x14ac:dyDescent="0.25">
      <c r="A21" s="34" t="s">
        <v>192</v>
      </c>
      <c r="B21" t="s">
        <v>201</v>
      </c>
      <c r="C21" t="s">
        <v>202</v>
      </c>
      <c r="E21" s="216" t="s">
        <v>677</v>
      </c>
    </row>
    <row r="22" spans="1:5" ht="30" customHeight="1" x14ac:dyDescent="0.25">
      <c r="E22" s="216"/>
    </row>
    <row r="23" spans="1:5" ht="30" customHeight="1" x14ac:dyDescent="0.25">
      <c r="A23" s="34" t="s">
        <v>166</v>
      </c>
      <c r="B23" t="s">
        <v>173</v>
      </c>
      <c r="C23" t="s">
        <v>174</v>
      </c>
      <c r="E23" s="216" t="s">
        <v>761</v>
      </c>
    </row>
    <row r="24" spans="1:5" ht="30" customHeight="1" x14ac:dyDescent="0.25">
      <c r="E24" s="216"/>
    </row>
    <row r="25" spans="1:5" ht="30" customHeight="1" x14ac:dyDescent="0.25">
      <c r="A25" s="34" t="s">
        <v>166</v>
      </c>
      <c r="B25" t="s">
        <v>169</v>
      </c>
      <c r="C25" t="s">
        <v>170</v>
      </c>
      <c r="E25" s="216" t="s">
        <v>763</v>
      </c>
    </row>
    <row r="26" spans="1:5" ht="30" customHeight="1" x14ac:dyDescent="0.25">
      <c r="E26" s="216"/>
    </row>
    <row r="27" spans="1:5" ht="30" customHeight="1" x14ac:dyDescent="0.25">
      <c r="A27" s="34" t="s">
        <v>166</v>
      </c>
      <c r="B27" t="s">
        <v>167</v>
      </c>
      <c r="C27" t="s">
        <v>168</v>
      </c>
      <c r="E27" s="216" t="s">
        <v>638</v>
      </c>
    </row>
    <row r="28" spans="1:5" ht="30" customHeight="1" x14ac:dyDescent="0.25">
      <c r="E28" s="216"/>
    </row>
    <row r="29" spans="1:5" ht="30" customHeight="1" x14ac:dyDescent="0.25">
      <c r="A29" s="34" t="s">
        <v>166</v>
      </c>
      <c r="B29" t="s">
        <v>171</v>
      </c>
      <c r="C29" t="s">
        <v>172</v>
      </c>
      <c r="E29" s="216" t="s">
        <v>639</v>
      </c>
    </row>
    <row r="30" spans="1:5" ht="30" customHeight="1" x14ac:dyDescent="0.25">
      <c r="E30" s="216"/>
    </row>
    <row r="31" spans="1:5" ht="30" customHeight="1" x14ac:dyDescent="0.25">
      <c r="A31" s="34" t="s">
        <v>166</v>
      </c>
      <c r="B31" t="s">
        <v>175</v>
      </c>
      <c r="C31" t="s">
        <v>176</v>
      </c>
      <c r="E31" s="216" t="s">
        <v>678</v>
      </c>
    </row>
    <row r="32" spans="1:5" ht="30" customHeight="1" x14ac:dyDescent="0.25">
      <c r="E32" s="216"/>
    </row>
    <row r="33" spans="1:5" ht="30" customHeight="1" x14ac:dyDescent="0.25">
      <c r="A33" s="34" t="s">
        <v>100</v>
      </c>
      <c r="B33" t="s">
        <v>34</v>
      </c>
      <c r="C33" t="s">
        <v>108</v>
      </c>
      <c r="E33" s="216" t="s">
        <v>697</v>
      </c>
    </row>
    <row r="34" spans="1:5" ht="30" customHeight="1" x14ac:dyDescent="0.25">
      <c r="E34" s="216"/>
    </row>
    <row r="35" spans="1:5" ht="30" customHeight="1" x14ac:dyDescent="0.25">
      <c r="A35" s="34" t="s">
        <v>100</v>
      </c>
      <c r="B35" t="s">
        <v>2</v>
      </c>
      <c r="C35" t="s">
        <v>109</v>
      </c>
      <c r="E35" s="216" t="s">
        <v>674</v>
      </c>
    </row>
    <row r="36" spans="1:5" ht="30" customHeight="1" x14ac:dyDescent="0.25">
      <c r="E36" s="216"/>
    </row>
    <row r="37" spans="1:5" ht="30" customHeight="1" x14ac:dyDescent="0.25">
      <c r="A37" s="34" t="s">
        <v>100</v>
      </c>
      <c r="B37" t="s">
        <v>233</v>
      </c>
      <c r="C37" t="s">
        <v>111</v>
      </c>
      <c r="E37" s="216" t="s">
        <v>698</v>
      </c>
    </row>
    <row r="38" spans="1:5" ht="30" customHeight="1" x14ac:dyDescent="0.25">
      <c r="E38" s="216"/>
    </row>
    <row r="39" spans="1:5" ht="30" customHeight="1" x14ac:dyDescent="0.25">
      <c r="A39" s="34" t="s">
        <v>100</v>
      </c>
      <c r="B39" t="s">
        <v>106</v>
      </c>
      <c r="C39" t="s">
        <v>107</v>
      </c>
      <c r="E39" s="216" t="s">
        <v>673</v>
      </c>
    </row>
    <row r="40" spans="1:5" ht="30" customHeight="1" x14ac:dyDescent="0.25">
      <c r="E40" s="216"/>
    </row>
    <row r="41" spans="1:5" ht="30" customHeight="1" x14ac:dyDescent="0.25">
      <c r="A41" s="34" t="s">
        <v>100</v>
      </c>
      <c r="B41" t="s">
        <v>101</v>
      </c>
      <c r="C41" t="s">
        <v>102</v>
      </c>
      <c r="E41" s="216" t="s">
        <v>640</v>
      </c>
    </row>
    <row r="42" spans="1:5" ht="30" customHeight="1" x14ac:dyDescent="0.25">
      <c r="E42" s="216"/>
    </row>
    <row r="43" spans="1:5" ht="30" customHeight="1" x14ac:dyDescent="0.25">
      <c r="A43" s="34" t="s">
        <v>100</v>
      </c>
      <c r="B43" t="s">
        <v>103</v>
      </c>
      <c r="C43" t="s">
        <v>104</v>
      </c>
      <c r="E43" s="216" t="s">
        <v>641</v>
      </c>
    </row>
    <row r="44" spans="1:5" ht="30" customHeight="1" x14ac:dyDescent="0.25">
      <c r="E44" s="216"/>
    </row>
    <row r="45" spans="1:5" ht="30" customHeight="1" x14ac:dyDescent="0.25">
      <c r="A45" s="34" t="s">
        <v>100</v>
      </c>
      <c r="B45" t="s">
        <v>23</v>
      </c>
      <c r="C45" t="s">
        <v>110</v>
      </c>
      <c r="E45" s="215" t="s">
        <v>642</v>
      </c>
    </row>
    <row r="46" spans="1:5" ht="30" customHeight="1" x14ac:dyDescent="0.25">
      <c r="E46" s="215"/>
    </row>
    <row r="47" spans="1:5" ht="30" customHeight="1" x14ac:dyDescent="0.25">
      <c r="A47" s="34" t="s">
        <v>100</v>
      </c>
      <c r="B47" t="s">
        <v>20</v>
      </c>
      <c r="C47" t="s">
        <v>105</v>
      </c>
      <c r="E47" s="215" t="s">
        <v>717</v>
      </c>
    </row>
    <row r="48" spans="1:5" ht="30" customHeight="1" x14ac:dyDescent="0.25">
      <c r="E48" s="215"/>
    </row>
    <row r="49" spans="1:5" ht="30" customHeight="1" x14ac:dyDescent="0.25">
      <c r="A49" s="34" t="s">
        <v>100</v>
      </c>
      <c r="B49" t="s">
        <v>112</v>
      </c>
      <c r="C49" t="s">
        <v>113</v>
      </c>
      <c r="E49" s="218" t="s">
        <v>643</v>
      </c>
    </row>
    <row r="50" spans="1:5" ht="30" customHeight="1" x14ac:dyDescent="0.25">
      <c r="E50" s="218"/>
    </row>
    <row r="51" spans="1:5" ht="30" customHeight="1" x14ac:dyDescent="0.25">
      <c r="A51" s="34" t="s">
        <v>88</v>
      </c>
      <c r="B51" t="s">
        <v>40</v>
      </c>
      <c r="C51" t="s">
        <v>90</v>
      </c>
      <c r="E51" s="215" t="s">
        <v>644</v>
      </c>
    </row>
    <row r="52" spans="1:5" ht="30" customHeight="1" x14ac:dyDescent="0.25">
      <c r="E52" s="215"/>
    </row>
    <row r="53" spans="1:5" ht="30" customHeight="1" x14ac:dyDescent="0.25">
      <c r="A53" s="34" t="s">
        <v>88</v>
      </c>
      <c r="B53" t="s">
        <v>38</v>
      </c>
      <c r="C53" t="s">
        <v>92</v>
      </c>
      <c r="E53" s="215" t="s">
        <v>644</v>
      </c>
    </row>
    <row r="54" spans="1:5" ht="30" customHeight="1" x14ac:dyDescent="0.25">
      <c r="E54" s="215"/>
    </row>
    <row r="55" spans="1:5" ht="30" customHeight="1" x14ac:dyDescent="0.25">
      <c r="A55" s="34" t="s">
        <v>88</v>
      </c>
      <c r="B55" t="s">
        <v>41</v>
      </c>
      <c r="C55" t="s">
        <v>91</v>
      </c>
      <c r="E55" s="215" t="s">
        <v>645</v>
      </c>
    </row>
    <row r="56" spans="1:5" ht="30" customHeight="1" x14ac:dyDescent="0.25">
      <c r="E56" s="215"/>
    </row>
    <row r="57" spans="1:5" ht="30" customHeight="1" x14ac:dyDescent="0.25">
      <c r="A57" s="34" t="s">
        <v>88</v>
      </c>
      <c r="B57" t="s">
        <v>42</v>
      </c>
      <c r="C57" t="s">
        <v>89</v>
      </c>
      <c r="E57" s="215" t="s">
        <v>644</v>
      </c>
    </row>
    <row r="58" spans="1:5" ht="30" customHeight="1" x14ac:dyDescent="0.25">
      <c r="E58" s="215"/>
    </row>
    <row r="59" spans="1:5" ht="30" customHeight="1" x14ac:dyDescent="0.25">
      <c r="A59" s="34" t="s">
        <v>144</v>
      </c>
      <c r="B59" t="s">
        <v>150</v>
      </c>
      <c r="C59" t="s">
        <v>151</v>
      </c>
      <c r="E59" s="215" t="s">
        <v>728</v>
      </c>
    </row>
    <row r="60" spans="1:5" ht="30" customHeight="1" x14ac:dyDescent="0.25">
      <c r="E60" s="215"/>
    </row>
    <row r="61" spans="1:5" ht="30" customHeight="1" x14ac:dyDescent="0.25">
      <c r="A61" s="34" t="s">
        <v>144</v>
      </c>
      <c r="B61" t="s">
        <v>148</v>
      </c>
      <c r="C61" t="s">
        <v>149</v>
      </c>
      <c r="E61" s="215" t="s">
        <v>723</v>
      </c>
    </row>
    <row r="62" spans="1:5" ht="30" customHeight="1" x14ac:dyDescent="0.25">
      <c r="E62" s="215"/>
    </row>
    <row r="63" spans="1:5" ht="30" customHeight="1" x14ac:dyDescent="0.25">
      <c r="A63" s="34" t="s">
        <v>144</v>
      </c>
      <c r="B63" t="s">
        <v>14</v>
      </c>
      <c r="C63" t="s">
        <v>146</v>
      </c>
      <c r="E63" s="215" t="s">
        <v>754</v>
      </c>
    </row>
    <row r="64" spans="1:5" ht="30" customHeight="1" x14ac:dyDescent="0.25">
      <c r="A64" s="189"/>
      <c r="E64" s="215"/>
    </row>
    <row r="65" spans="1:5" ht="30" customHeight="1" x14ac:dyDescent="0.25">
      <c r="A65" s="34" t="s">
        <v>144</v>
      </c>
      <c r="B65" t="s">
        <v>13</v>
      </c>
      <c r="C65" t="s">
        <v>147</v>
      </c>
      <c r="E65" s="215" t="s">
        <v>646</v>
      </c>
    </row>
    <row r="66" spans="1:5" ht="30" customHeight="1" x14ac:dyDescent="0.25">
      <c r="A66" s="189"/>
      <c r="E66" s="215"/>
    </row>
    <row r="67" spans="1:5" ht="30" customHeight="1" x14ac:dyDescent="0.25">
      <c r="A67" s="34" t="s">
        <v>144</v>
      </c>
      <c r="B67" t="s">
        <v>31</v>
      </c>
      <c r="C67" t="s">
        <v>145</v>
      </c>
      <c r="E67" s="215" t="s">
        <v>705</v>
      </c>
    </row>
    <row r="68" spans="1:5" ht="30" customHeight="1" x14ac:dyDescent="0.25">
      <c r="E68" s="215"/>
    </row>
    <row r="69" spans="1:5" ht="30" customHeight="1" x14ac:dyDescent="0.25">
      <c r="A69" s="34" t="s">
        <v>93</v>
      </c>
      <c r="B69" t="s">
        <v>0</v>
      </c>
      <c r="C69" t="s">
        <v>98</v>
      </c>
      <c r="E69" s="216" t="s">
        <v>647</v>
      </c>
    </row>
    <row r="70" spans="1:5" ht="30" customHeight="1" x14ac:dyDescent="0.25">
      <c r="E70" s="216"/>
    </row>
    <row r="71" spans="1:5" ht="30" customHeight="1" x14ac:dyDescent="0.25">
      <c r="A71" s="34" t="s">
        <v>93</v>
      </c>
      <c r="B71" t="s">
        <v>94</v>
      </c>
      <c r="C71" t="s">
        <v>95</v>
      </c>
      <c r="E71" s="216" t="s">
        <v>713</v>
      </c>
    </row>
    <row r="72" spans="1:5" ht="30" customHeight="1" x14ac:dyDescent="0.25">
      <c r="E72" s="216"/>
    </row>
    <row r="73" spans="1:5" ht="30" customHeight="1" x14ac:dyDescent="0.25">
      <c r="A73" s="34" t="s">
        <v>93</v>
      </c>
      <c r="B73" t="s">
        <v>19</v>
      </c>
      <c r="C73" t="s">
        <v>99</v>
      </c>
      <c r="E73" s="216" t="s">
        <v>708</v>
      </c>
    </row>
    <row r="74" spans="1:5" ht="30" customHeight="1" x14ac:dyDescent="0.25">
      <c r="E74" s="216"/>
    </row>
    <row r="75" spans="1:5" ht="30" customHeight="1" x14ac:dyDescent="0.25">
      <c r="A75" s="34" t="s">
        <v>93</v>
      </c>
      <c r="B75" t="s">
        <v>96</v>
      </c>
      <c r="C75" t="s">
        <v>97</v>
      </c>
      <c r="E75" s="217" t="s">
        <v>648</v>
      </c>
    </row>
    <row r="76" spans="1:5" ht="30" customHeight="1" x14ac:dyDescent="0.25">
      <c r="E76" s="217"/>
    </row>
    <row r="77" spans="1:5" ht="30" customHeight="1" x14ac:dyDescent="0.25">
      <c r="A77" s="34" t="s">
        <v>59</v>
      </c>
      <c r="B77" t="s">
        <v>44</v>
      </c>
      <c r="C77" t="s">
        <v>66</v>
      </c>
      <c r="E77" s="215" t="s">
        <v>649</v>
      </c>
    </row>
    <row r="78" spans="1:5" ht="30" customHeight="1" x14ac:dyDescent="0.25">
      <c r="E78" s="215"/>
    </row>
    <row r="79" spans="1:5" ht="30" customHeight="1" x14ac:dyDescent="0.25">
      <c r="A79" s="34" t="s">
        <v>59</v>
      </c>
      <c r="B79" t="s">
        <v>12</v>
      </c>
      <c r="C79" t="s">
        <v>67</v>
      </c>
      <c r="E79" s="215" t="s">
        <v>650</v>
      </c>
    </row>
    <row r="80" spans="1:5" ht="30" customHeight="1" x14ac:dyDescent="0.25">
      <c r="E80" s="215"/>
    </row>
    <row r="81" spans="1:5" ht="30" customHeight="1" x14ac:dyDescent="0.25">
      <c r="A81" s="34" t="s">
        <v>59</v>
      </c>
      <c r="B81" t="s">
        <v>61</v>
      </c>
      <c r="C81" t="s">
        <v>62</v>
      </c>
      <c r="E81" s="215" t="s">
        <v>666</v>
      </c>
    </row>
    <row r="82" spans="1:5" ht="30" customHeight="1" x14ac:dyDescent="0.25">
      <c r="E82" s="215"/>
    </row>
    <row r="83" spans="1:5" ht="30" customHeight="1" x14ac:dyDescent="0.25">
      <c r="A83" s="34" t="s">
        <v>59</v>
      </c>
      <c r="B83" t="s">
        <v>70</v>
      </c>
      <c r="C83" t="s">
        <v>71</v>
      </c>
      <c r="E83" s="215" t="s">
        <v>651</v>
      </c>
    </row>
    <row r="84" spans="1:5" ht="30" customHeight="1" x14ac:dyDescent="0.25">
      <c r="E84" s="215"/>
    </row>
    <row r="85" spans="1:5" ht="30" customHeight="1" x14ac:dyDescent="0.25">
      <c r="A85" s="34" t="s">
        <v>59</v>
      </c>
      <c r="B85" t="s">
        <v>21</v>
      </c>
      <c r="C85" t="s">
        <v>73</v>
      </c>
      <c r="E85" s="215" t="s">
        <v>712</v>
      </c>
    </row>
    <row r="86" spans="1:5" ht="30" customHeight="1" x14ac:dyDescent="0.25">
      <c r="E86" s="215"/>
    </row>
    <row r="87" spans="1:5" ht="30" customHeight="1" x14ac:dyDescent="0.25">
      <c r="A87" s="34" t="s">
        <v>59</v>
      </c>
      <c r="B87" t="s">
        <v>74</v>
      </c>
      <c r="C87" t="s">
        <v>75</v>
      </c>
      <c r="E87" s="216" t="s">
        <v>692</v>
      </c>
    </row>
    <row r="88" spans="1:5" ht="30" customHeight="1" x14ac:dyDescent="0.25">
      <c r="E88" s="216"/>
    </row>
    <row r="89" spans="1:5" ht="30" customHeight="1" x14ac:dyDescent="0.25">
      <c r="A89" s="34" t="s">
        <v>59</v>
      </c>
      <c r="B89" t="s">
        <v>232</v>
      </c>
      <c r="C89" t="s">
        <v>231</v>
      </c>
      <c r="E89" s="216" t="s">
        <v>701</v>
      </c>
    </row>
    <row r="90" spans="1:5" ht="30" customHeight="1" x14ac:dyDescent="0.25">
      <c r="E90" s="216"/>
    </row>
    <row r="91" spans="1:5" ht="30" customHeight="1" x14ac:dyDescent="0.25">
      <c r="A91" s="34" t="s">
        <v>59</v>
      </c>
      <c r="B91" t="s">
        <v>64</v>
      </c>
      <c r="C91" t="s">
        <v>65</v>
      </c>
      <c r="E91" s="216" t="s">
        <v>693</v>
      </c>
    </row>
    <row r="92" spans="1:5" ht="30" customHeight="1" x14ac:dyDescent="0.25">
      <c r="E92" s="216"/>
    </row>
    <row r="93" spans="1:5" ht="30" customHeight="1" x14ac:dyDescent="0.25">
      <c r="A93" s="34" t="s">
        <v>59</v>
      </c>
      <c r="B93" t="s">
        <v>1</v>
      </c>
      <c r="C93" t="s">
        <v>72</v>
      </c>
      <c r="E93" s="216" t="s">
        <v>679</v>
      </c>
    </row>
    <row r="94" spans="1:5" ht="30" customHeight="1" x14ac:dyDescent="0.25">
      <c r="E94" s="216"/>
    </row>
    <row r="95" spans="1:5" ht="30" customHeight="1" x14ac:dyDescent="0.25">
      <c r="A95" s="34" t="s">
        <v>59</v>
      </c>
      <c r="B95" t="s">
        <v>68</v>
      </c>
      <c r="C95" t="s">
        <v>69</v>
      </c>
      <c r="E95" s="216" t="s">
        <v>667</v>
      </c>
    </row>
    <row r="96" spans="1:5" ht="30" customHeight="1" x14ac:dyDescent="0.25">
      <c r="E96" s="216"/>
    </row>
    <row r="97" spans="1:5" ht="30" customHeight="1" x14ac:dyDescent="0.25">
      <c r="A97" s="34" t="s">
        <v>59</v>
      </c>
      <c r="B97" t="s">
        <v>43</v>
      </c>
      <c r="C97" t="s">
        <v>63</v>
      </c>
      <c r="E97" s="216" t="s">
        <v>752</v>
      </c>
    </row>
    <row r="98" spans="1:5" ht="30" customHeight="1" x14ac:dyDescent="0.25">
      <c r="E98" s="216"/>
    </row>
    <row r="99" spans="1:5" ht="30" customHeight="1" x14ac:dyDescent="0.25">
      <c r="A99" s="34" t="s">
        <v>59</v>
      </c>
      <c r="B99" t="s">
        <v>18</v>
      </c>
      <c r="C99" t="s">
        <v>60</v>
      </c>
      <c r="E99" s="215" t="s">
        <v>671</v>
      </c>
    </row>
    <row r="100" spans="1:5" ht="30" customHeight="1" x14ac:dyDescent="0.25">
      <c r="E100" s="215"/>
    </row>
    <row r="101" spans="1:5" ht="30" customHeight="1" x14ac:dyDescent="0.25">
      <c r="A101" s="34" t="s">
        <v>136</v>
      </c>
      <c r="B101" t="s">
        <v>138</v>
      </c>
      <c r="C101" t="s">
        <v>139</v>
      </c>
      <c r="E101" s="216" t="s">
        <v>652</v>
      </c>
    </row>
    <row r="102" spans="1:5" ht="30" customHeight="1" x14ac:dyDescent="0.25">
      <c r="E102" s="216"/>
    </row>
    <row r="103" spans="1:5" ht="30" customHeight="1" x14ac:dyDescent="0.25">
      <c r="A103" t="s">
        <v>136</v>
      </c>
      <c r="B103" t="s">
        <v>142</v>
      </c>
      <c r="C103" t="s">
        <v>143</v>
      </c>
      <c r="E103" t="s">
        <v>143</v>
      </c>
    </row>
    <row r="105" spans="1:5" ht="30" customHeight="1" x14ac:dyDescent="0.25">
      <c r="A105" s="34" t="s">
        <v>136</v>
      </c>
      <c r="B105" t="s">
        <v>140</v>
      </c>
      <c r="C105" t="s">
        <v>141</v>
      </c>
      <c r="E105" s="216" t="s">
        <v>689</v>
      </c>
    </row>
    <row r="106" spans="1:5" ht="30" customHeight="1" x14ac:dyDescent="0.25">
      <c r="E106" s="216"/>
    </row>
    <row r="107" spans="1:5" ht="30" customHeight="1" x14ac:dyDescent="0.25">
      <c r="A107" s="34" t="s">
        <v>136</v>
      </c>
      <c r="B107" t="s">
        <v>616</v>
      </c>
      <c r="C107" t="s">
        <v>137</v>
      </c>
      <c r="E107" s="188" t="s">
        <v>653</v>
      </c>
    </row>
    <row r="108" spans="1:5" ht="30" customHeight="1" x14ac:dyDescent="0.25">
      <c r="A108" s="34"/>
      <c r="E108" s="188"/>
    </row>
    <row r="109" spans="1:5" ht="30" customHeight="1" x14ac:dyDescent="0.25">
      <c r="A109" s="34" t="s">
        <v>136</v>
      </c>
      <c r="B109" t="s">
        <v>687</v>
      </c>
      <c r="C109" t="s">
        <v>688</v>
      </c>
      <c r="E109" s="216" t="s">
        <v>689</v>
      </c>
    </row>
    <row r="110" spans="1:5" ht="30" customHeight="1" x14ac:dyDescent="0.25">
      <c r="E110" s="216"/>
    </row>
    <row r="111" spans="1:5" ht="30" customHeight="1" x14ac:dyDescent="0.25">
      <c r="A111" s="34" t="s">
        <v>161</v>
      </c>
      <c r="B111" t="s">
        <v>162</v>
      </c>
      <c r="C111" t="s">
        <v>163</v>
      </c>
      <c r="E111" s="216" t="s">
        <v>762</v>
      </c>
    </row>
    <row r="112" spans="1:5" ht="30" customHeight="1" x14ac:dyDescent="0.25">
      <c r="E112" s="216"/>
    </row>
    <row r="113" spans="1:5" ht="30" customHeight="1" x14ac:dyDescent="0.25">
      <c r="A113" s="34" t="s">
        <v>161</v>
      </c>
      <c r="B113" t="s">
        <v>164</v>
      </c>
      <c r="C113" t="s">
        <v>165</v>
      </c>
      <c r="E113" s="216" t="s">
        <v>672</v>
      </c>
    </row>
    <row r="114" spans="1:5" ht="30" customHeight="1" x14ac:dyDescent="0.25">
      <c r="E114" s="216"/>
    </row>
    <row r="115" spans="1:5" ht="30" customHeight="1" x14ac:dyDescent="0.25">
      <c r="A115" t="s">
        <v>45</v>
      </c>
      <c r="B115" t="s">
        <v>52</v>
      </c>
      <c r="C115" t="s">
        <v>53</v>
      </c>
      <c r="E115" t="s">
        <v>53</v>
      </c>
    </row>
    <row r="117" spans="1:5" ht="30" customHeight="1" x14ac:dyDescent="0.25">
      <c r="A117" s="34" t="s">
        <v>45</v>
      </c>
      <c r="B117" t="s">
        <v>28</v>
      </c>
      <c r="C117" t="s">
        <v>51</v>
      </c>
      <c r="E117" s="215" t="s">
        <v>655</v>
      </c>
    </row>
    <row r="118" spans="1:5" ht="30" customHeight="1" x14ac:dyDescent="0.25">
      <c r="E118" s="215"/>
    </row>
    <row r="119" spans="1:5" ht="30" customHeight="1" x14ac:dyDescent="0.25">
      <c r="A119" s="34" t="s">
        <v>45</v>
      </c>
      <c r="B119" t="s">
        <v>35</v>
      </c>
      <c r="C119" t="s">
        <v>54</v>
      </c>
      <c r="E119" s="215" t="s">
        <v>707</v>
      </c>
    </row>
    <row r="120" spans="1:5" ht="30" customHeight="1" x14ac:dyDescent="0.25">
      <c r="E120" s="215"/>
    </row>
    <row r="121" spans="1:5" ht="30" customHeight="1" x14ac:dyDescent="0.25">
      <c r="A121" s="34" t="s">
        <v>45</v>
      </c>
      <c r="B121" t="s">
        <v>744</v>
      </c>
      <c r="C121" t="s">
        <v>745</v>
      </c>
      <c r="E121" s="215" t="s">
        <v>663</v>
      </c>
    </row>
    <row r="122" spans="1:5" ht="30" customHeight="1" x14ac:dyDescent="0.25">
      <c r="E122" s="215"/>
    </row>
    <row r="123" spans="1:5" ht="30" customHeight="1" x14ac:dyDescent="0.25">
      <c r="A123" s="34" t="s">
        <v>45</v>
      </c>
      <c r="B123" t="s">
        <v>37</v>
      </c>
      <c r="C123" t="s">
        <v>50</v>
      </c>
      <c r="E123" s="215" t="s">
        <v>749</v>
      </c>
    </row>
    <row r="124" spans="1:5" ht="30" customHeight="1" x14ac:dyDescent="0.25">
      <c r="E124" s="215"/>
    </row>
    <row r="125" spans="1:5" ht="30" customHeight="1" x14ac:dyDescent="0.25">
      <c r="A125" s="213" t="s">
        <v>45</v>
      </c>
      <c r="B125" t="s">
        <v>46</v>
      </c>
      <c r="C125" t="s">
        <v>47</v>
      </c>
      <c r="E125" t="s">
        <v>234</v>
      </c>
    </row>
    <row r="127" spans="1:5" ht="30" customHeight="1" x14ac:dyDescent="0.25">
      <c r="A127" s="34" t="s">
        <v>45</v>
      </c>
      <c r="B127" t="s">
        <v>55</v>
      </c>
      <c r="C127" t="s">
        <v>56</v>
      </c>
      <c r="E127" s="215" t="s">
        <v>694</v>
      </c>
    </row>
    <row r="128" spans="1:5" ht="30" customHeight="1" x14ac:dyDescent="0.25">
      <c r="E128" s="215"/>
    </row>
    <row r="129" spans="1:5" ht="30" customHeight="1" x14ac:dyDescent="0.25">
      <c r="A129" s="34" t="s">
        <v>45</v>
      </c>
      <c r="B129" t="s">
        <v>48</v>
      </c>
      <c r="C129" t="s">
        <v>49</v>
      </c>
      <c r="E129" s="215" t="s">
        <v>704</v>
      </c>
    </row>
    <row r="130" spans="1:5" ht="30" customHeight="1" x14ac:dyDescent="0.25">
      <c r="E130" s="215"/>
    </row>
    <row r="131" spans="1:5" ht="30" customHeight="1" x14ac:dyDescent="0.25">
      <c r="A131" s="34" t="s">
        <v>177</v>
      </c>
      <c r="B131" t="s">
        <v>180</v>
      </c>
      <c r="C131" t="s">
        <v>181</v>
      </c>
      <c r="E131" s="215" t="s">
        <v>695</v>
      </c>
    </row>
    <row r="132" spans="1:5" ht="30" customHeight="1" x14ac:dyDescent="0.25">
      <c r="E132" s="215"/>
    </row>
    <row r="133" spans="1:5" ht="30" customHeight="1" x14ac:dyDescent="0.25">
      <c r="A133" s="34" t="s">
        <v>177</v>
      </c>
      <c r="B133" t="s">
        <v>184</v>
      </c>
      <c r="C133" t="s">
        <v>185</v>
      </c>
      <c r="E133" s="215" t="s">
        <v>727</v>
      </c>
    </row>
    <row r="134" spans="1:5" ht="30" customHeight="1" x14ac:dyDescent="0.25">
      <c r="E134" s="215"/>
    </row>
    <row r="135" spans="1:5" ht="30" customHeight="1" x14ac:dyDescent="0.25">
      <c r="A135" s="34" t="s">
        <v>177</v>
      </c>
      <c r="B135" t="s">
        <v>178</v>
      </c>
      <c r="C135" t="s">
        <v>179</v>
      </c>
      <c r="E135" s="215" t="s">
        <v>657</v>
      </c>
    </row>
    <row r="136" spans="1:5" ht="30" customHeight="1" x14ac:dyDescent="0.25">
      <c r="E136" s="215"/>
    </row>
    <row r="137" spans="1:5" ht="30" customHeight="1" x14ac:dyDescent="0.25">
      <c r="A137" s="34" t="s">
        <v>177</v>
      </c>
      <c r="B137" t="s">
        <v>30</v>
      </c>
      <c r="C137" t="s">
        <v>186</v>
      </c>
      <c r="E137" s="215" t="s">
        <v>656</v>
      </c>
    </row>
    <row r="138" spans="1:5" ht="30" customHeight="1" x14ac:dyDescent="0.25">
      <c r="E138" s="215"/>
    </row>
    <row r="139" spans="1:5" ht="30" customHeight="1" x14ac:dyDescent="0.25">
      <c r="A139" s="34" t="s">
        <v>177</v>
      </c>
      <c r="B139" t="s">
        <v>182</v>
      </c>
      <c r="C139" t="s">
        <v>183</v>
      </c>
      <c r="E139" s="215" t="s">
        <v>720</v>
      </c>
    </row>
    <row r="140" spans="1:5" ht="30" customHeight="1" x14ac:dyDescent="0.25">
      <c r="E140" s="215"/>
    </row>
    <row r="141" spans="1:5" ht="30" customHeight="1" x14ac:dyDescent="0.25">
      <c r="A141" s="34" t="s">
        <v>222</v>
      </c>
      <c r="B141" t="s">
        <v>226</v>
      </c>
      <c r="C141" t="s">
        <v>227</v>
      </c>
      <c r="E141" s="215" t="s">
        <v>658</v>
      </c>
    </row>
    <row r="142" spans="1:5" ht="30" customHeight="1" x14ac:dyDescent="0.25">
      <c r="E142" s="215"/>
    </row>
    <row r="143" spans="1:5" ht="30" customHeight="1" x14ac:dyDescent="0.3">
      <c r="A143" s="34" t="s">
        <v>222</v>
      </c>
      <c r="B143" t="s">
        <v>224</v>
      </c>
      <c r="C143" t="s">
        <v>225</v>
      </c>
      <c r="E143" s="190" t="s">
        <v>718</v>
      </c>
    </row>
    <row r="145" spans="1:5" ht="30" customHeight="1" x14ac:dyDescent="0.3">
      <c r="A145" s="34" t="s">
        <v>222</v>
      </c>
      <c r="B145" t="s">
        <v>228</v>
      </c>
      <c r="C145" t="s">
        <v>229</v>
      </c>
      <c r="E145" s="190" t="s">
        <v>719</v>
      </c>
    </row>
    <row r="147" spans="1:5" ht="30" customHeight="1" x14ac:dyDescent="0.25">
      <c r="A147" s="34" t="s">
        <v>222</v>
      </c>
      <c r="B147" t="s">
        <v>743</v>
      </c>
      <c r="C147" s="215" t="s">
        <v>223</v>
      </c>
      <c r="E147" s="215" t="s">
        <v>714</v>
      </c>
    </row>
    <row r="148" spans="1:5" ht="30" customHeight="1" x14ac:dyDescent="0.25">
      <c r="C148" s="215"/>
      <c r="E148" s="215"/>
    </row>
    <row r="149" spans="1:5" ht="30" customHeight="1" x14ac:dyDescent="0.25">
      <c r="A149" s="34" t="s">
        <v>203</v>
      </c>
      <c r="B149" t="s">
        <v>210</v>
      </c>
      <c r="C149" t="s">
        <v>211</v>
      </c>
      <c r="E149" s="215" t="s">
        <v>703</v>
      </c>
    </row>
    <row r="150" spans="1:5" ht="30" customHeight="1" x14ac:dyDescent="0.25">
      <c r="E150" s="215"/>
    </row>
    <row r="151" spans="1:5" ht="30" customHeight="1" x14ac:dyDescent="0.25">
      <c r="A151" s="34" t="s">
        <v>203</v>
      </c>
      <c r="B151" t="s">
        <v>212</v>
      </c>
      <c r="C151" t="s">
        <v>213</v>
      </c>
      <c r="E151" s="215" t="s">
        <v>733</v>
      </c>
    </row>
    <row r="152" spans="1:5" ht="30" customHeight="1" x14ac:dyDescent="0.25">
      <c r="E152" s="215"/>
    </row>
    <row r="153" spans="1:5" ht="30" customHeight="1" x14ac:dyDescent="0.25">
      <c r="A153" s="34" t="s">
        <v>203</v>
      </c>
      <c r="B153" t="s">
        <v>216</v>
      </c>
      <c r="C153" t="s">
        <v>217</v>
      </c>
      <c r="E153" s="215" t="s">
        <v>690</v>
      </c>
    </row>
    <row r="154" spans="1:5" ht="30" customHeight="1" x14ac:dyDescent="0.25">
      <c r="E154" s="215"/>
    </row>
    <row r="155" spans="1:5" ht="30" customHeight="1" x14ac:dyDescent="0.25">
      <c r="A155" s="34" t="s">
        <v>203</v>
      </c>
      <c r="B155" t="s">
        <v>214</v>
      </c>
      <c r="C155" t="s">
        <v>215</v>
      </c>
      <c r="E155" s="215" t="s">
        <v>758</v>
      </c>
    </row>
    <row r="156" spans="1:5" ht="30" customHeight="1" x14ac:dyDescent="0.25">
      <c r="E156" s="215"/>
    </row>
    <row r="157" spans="1:5" ht="30" customHeight="1" x14ac:dyDescent="0.25">
      <c r="A157" s="34" t="s">
        <v>203</v>
      </c>
      <c r="B157" t="s">
        <v>208</v>
      </c>
      <c r="C157" t="s">
        <v>209</v>
      </c>
      <c r="E157" s="215" t="s">
        <v>732</v>
      </c>
    </row>
    <row r="158" spans="1:5" ht="30" customHeight="1" x14ac:dyDescent="0.25">
      <c r="E158" s="215"/>
    </row>
    <row r="159" spans="1:5" ht="30" customHeight="1" x14ac:dyDescent="0.25">
      <c r="A159" s="34" t="s">
        <v>203</v>
      </c>
      <c r="B159" t="s">
        <v>206</v>
      </c>
      <c r="C159" t="s">
        <v>207</v>
      </c>
      <c r="E159" s="215" t="s">
        <v>681</v>
      </c>
    </row>
    <row r="160" spans="1:5" ht="30" customHeight="1" x14ac:dyDescent="0.25">
      <c r="E160" s="215"/>
    </row>
    <row r="161" spans="1:5" ht="30" customHeight="1" x14ac:dyDescent="0.25">
      <c r="A161" s="34" t="s">
        <v>203</v>
      </c>
      <c r="B161" t="s">
        <v>218</v>
      </c>
      <c r="C161" t="s">
        <v>219</v>
      </c>
      <c r="E161" s="215" t="s">
        <v>731</v>
      </c>
    </row>
    <row r="162" spans="1:5" ht="30" customHeight="1" x14ac:dyDescent="0.25">
      <c r="E162" s="215"/>
    </row>
    <row r="163" spans="1:5" ht="30" customHeight="1" x14ac:dyDescent="0.25">
      <c r="A163" t="s">
        <v>203</v>
      </c>
      <c r="B163" t="s">
        <v>220</v>
      </c>
      <c r="C163" t="s">
        <v>221</v>
      </c>
      <c r="E163" t="s">
        <v>221</v>
      </c>
    </row>
    <row r="165" spans="1:5" ht="30" customHeight="1" x14ac:dyDescent="0.25">
      <c r="A165" s="34" t="s">
        <v>203</v>
      </c>
      <c r="B165" t="s">
        <v>204</v>
      </c>
      <c r="C165" t="s">
        <v>205</v>
      </c>
      <c r="E165" s="215" t="s">
        <v>724</v>
      </c>
    </row>
    <row r="166" spans="1:5" ht="30" customHeight="1" x14ac:dyDescent="0.25">
      <c r="E166" s="215"/>
    </row>
    <row r="167" spans="1:5" ht="30" customHeight="1" x14ac:dyDescent="0.25">
      <c r="A167" s="34" t="s">
        <v>114</v>
      </c>
      <c r="B167" t="s">
        <v>124</v>
      </c>
      <c r="C167" t="s">
        <v>125</v>
      </c>
      <c r="E167" s="215" t="s">
        <v>760</v>
      </c>
    </row>
    <row r="168" spans="1:5" ht="30" customHeight="1" x14ac:dyDescent="0.25">
      <c r="E168" s="215"/>
    </row>
    <row r="169" spans="1:5" ht="30" customHeight="1" x14ac:dyDescent="0.25">
      <c r="A169" s="34" t="s">
        <v>114</v>
      </c>
      <c r="B169" t="s">
        <v>119</v>
      </c>
      <c r="C169" t="s">
        <v>120</v>
      </c>
      <c r="E169" s="215" t="s">
        <v>659</v>
      </c>
    </row>
    <row r="170" spans="1:5" ht="30" customHeight="1" x14ac:dyDescent="0.25">
      <c r="E170" s="215"/>
    </row>
    <row r="171" spans="1:5" ht="30" customHeight="1" x14ac:dyDescent="0.25">
      <c r="A171" s="34" t="s">
        <v>114</v>
      </c>
      <c r="B171" t="s">
        <v>128</v>
      </c>
      <c r="C171" t="s">
        <v>129</v>
      </c>
      <c r="E171" s="215" t="s">
        <v>680</v>
      </c>
    </row>
    <row r="172" spans="1:5" ht="30" customHeight="1" x14ac:dyDescent="0.25">
      <c r="E172" s="215"/>
    </row>
    <row r="173" spans="1:5" ht="30" customHeight="1" x14ac:dyDescent="0.25">
      <c r="A173" s="34" t="s">
        <v>114</v>
      </c>
      <c r="B173" t="s">
        <v>121</v>
      </c>
      <c r="C173" t="s">
        <v>122</v>
      </c>
      <c r="E173" s="215" t="s">
        <v>734</v>
      </c>
    </row>
    <row r="174" spans="1:5" ht="30" customHeight="1" x14ac:dyDescent="0.25">
      <c r="E174" s="215"/>
    </row>
    <row r="175" spans="1:5" ht="30" customHeight="1" x14ac:dyDescent="0.25">
      <c r="A175" s="34" t="s">
        <v>114</v>
      </c>
      <c r="B175" t="s">
        <v>22</v>
      </c>
      <c r="C175" t="s">
        <v>117</v>
      </c>
      <c r="E175" s="215" t="s">
        <v>755</v>
      </c>
    </row>
    <row r="176" spans="1:5" ht="30" customHeight="1" x14ac:dyDescent="0.25">
      <c r="E176" s="215"/>
    </row>
    <row r="177" spans="1:5" ht="30" customHeight="1" x14ac:dyDescent="0.25">
      <c r="A177" s="34" t="s">
        <v>114</v>
      </c>
      <c r="B177" t="s">
        <v>115</v>
      </c>
      <c r="C177" t="s">
        <v>116</v>
      </c>
      <c r="E177" s="215" t="s">
        <v>726</v>
      </c>
    </row>
    <row r="178" spans="1:5" ht="30" customHeight="1" x14ac:dyDescent="0.25">
      <c r="E178" s="215"/>
    </row>
    <row r="179" spans="1:5" ht="30" customHeight="1" x14ac:dyDescent="0.25">
      <c r="A179" s="189" t="s">
        <v>114</v>
      </c>
      <c r="B179" t="s">
        <v>27</v>
      </c>
      <c r="C179" t="s">
        <v>123</v>
      </c>
      <c r="E179" s="215" t="s">
        <v>123</v>
      </c>
    </row>
    <row r="180" spans="1:5" ht="30" customHeight="1" x14ac:dyDescent="0.25">
      <c r="E180" s="215"/>
    </row>
    <row r="181" spans="1:5" ht="30" customHeight="1" x14ac:dyDescent="0.25">
      <c r="A181" s="34" t="s">
        <v>114</v>
      </c>
      <c r="B181" t="s">
        <v>130</v>
      </c>
      <c r="C181" t="s">
        <v>131</v>
      </c>
      <c r="E181" s="215" t="s">
        <v>738</v>
      </c>
    </row>
    <row r="182" spans="1:5" ht="30" customHeight="1" x14ac:dyDescent="0.25">
      <c r="E182" s="215"/>
    </row>
    <row r="183" spans="1:5" ht="30" customHeight="1" x14ac:dyDescent="0.25">
      <c r="A183" s="34" t="s">
        <v>114</v>
      </c>
      <c r="B183" t="s">
        <v>24</v>
      </c>
      <c r="C183" t="s">
        <v>118</v>
      </c>
      <c r="E183" s="215" t="s">
        <v>699</v>
      </c>
    </row>
    <row r="184" spans="1:5" ht="30" customHeight="1" x14ac:dyDescent="0.25">
      <c r="E184" s="215"/>
    </row>
    <row r="185" spans="1:5" ht="30" customHeight="1" x14ac:dyDescent="0.25">
      <c r="A185" s="34" t="s">
        <v>114</v>
      </c>
      <c r="B185" t="s">
        <v>126</v>
      </c>
      <c r="C185" t="s">
        <v>127</v>
      </c>
      <c r="E185" s="215" t="s">
        <v>729</v>
      </c>
    </row>
    <row r="186" spans="1:5" ht="30" customHeight="1" x14ac:dyDescent="0.25">
      <c r="E186" s="215"/>
    </row>
    <row r="187" spans="1:5" ht="30" customHeight="1" x14ac:dyDescent="0.25">
      <c r="A187" s="34" t="s">
        <v>76</v>
      </c>
      <c r="B187" t="s">
        <v>25</v>
      </c>
      <c r="C187" t="s">
        <v>77</v>
      </c>
      <c r="E187" s="215" t="s">
        <v>660</v>
      </c>
    </row>
    <row r="188" spans="1:5" ht="30" customHeight="1" x14ac:dyDescent="0.25">
      <c r="E188" s="215"/>
    </row>
    <row r="189" spans="1:5" ht="30" customHeight="1" x14ac:dyDescent="0.25">
      <c r="A189" s="34" t="s">
        <v>76</v>
      </c>
      <c r="B189" t="s">
        <v>26</v>
      </c>
      <c r="C189" t="s">
        <v>78</v>
      </c>
      <c r="E189" s="219" t="s">
        <v>661</v>
      </c>
    </row>
    <row r="190" spans="1:5" ht="30" customHeight="1" x14ac:dyDescent="0.25">
      <c r="E190" s="219"/>
    </row>
    <row r="191" spans="1:5" ht="30" customHeight="1" x14ac:dyDescent="0.25">
      <c r="A191" s="34" t="s">
        <v>132</v>
      </c>
      <c r="B191" t="s">
        <v>133</v>
      </c>
      <c r="C191" t="s">
        <v>134</v>
      </c>
      <c r="E191" s="215" t="s">
        <v>662</v>
      </c>
    </row>
    <row r="192" spans="1:5" ht="30" customHeight="1" x14ac:dyDescent="0.25">
      <c r="E192" s="215"/>
    </row>
    <row r="193" spans="1:5" ht="30" customHeight="1" x14ac:dyDescent="0.25">
      <c r="A193" s="34" t="s">
        <v>132</v>
      </c>
      <c r="B193" t="s">
        <v>15</v>
      </c>
      <c r="C193" t="s">
        <v>135</v>
      </c>
      <c r="E193" s="215" t="s">
        <v>706</v>
      </c>
    </row>
    <row r="194" spans="1:5" ht="30" customHeight="1" x14ac:dyDescent="0.25">
      <c r="E194" s="215"/>
    </row>
    <row r="195" spans="1:5" ht="30" customHeight="1" x14ac:dyDescent="0.25">
      <c r="A195" s="34" t="s">
        <v>57</v>
      </c>
      <c r="B195" t="s">
        <v>36</v>
      </c>
      <c r="C195" t="s">
        <v>58</v>
      </c>
      <c r="E195" s="215" t="s">
        <v>702</v>
      </c>
    </row>
    <row r="196" spans="1:5" ht="30" customHeight="1" x14ac:dyDescent="0.25">
      <c r="E196" s="215"/>
    </row>
    <row r="197" spans="1:5" ht="30" customHeight="1" x14ac:dyDescent="0.25">
      <c r="A197" s="34" t="s">
        <v>79</v>
      </c>
      <c r="B197" t="s">
        <v>32</v>
      </c>
      <c r="C197" t="s">
        <v>82</v>
      </c>
      <c r="E197" s="215" t="s">
        <v>735</v>
      </c>
    </row>
    <row r="198" spans="1:5" ht="30" customHeight="1" x14ac:dyDescent="0.25">
      <c r="E198" s="215"/>
    </row>
    <row r="199" spans="1:5" ht="30" customHeight="1" x14ac:dyDescent="0.25">
      <c r="A199" s="34" t="s">
        <v>79</v>
      </c>
      <c r="B199" t="s">
        <v>16</v>
      </c>
      <c r="C199" t="s">
        <v>85</v>
      </c>
      <c r="E199" s="215" t="s">
        <v>696</v>
      </c>
    </row>
    <row r="200" spans="1:5" ht="30" customHeight="1" x14ac:dyDescent="0.25">
      <c r="E200" s="215"/>
    </row>
    <row r="201" spans="1:5" ht="30" customHeight="1" x14ac:dyDescent="0.25">
      <c r="A201" s="34" t="s">
        <v>79</v>
      </c>
      <c r="B201" t="s">
        <v>86</v>
      </c>
      <c r="C201" t="s">
        <v>87</v>
      </c>
      <c r="E201" t="s">
        <v>730</v>
      </c>
    </row>
    <row r="203" spans="1:5" ht="30" customHeight="1" x14ac:dyDescent="0.25">
      <c r="A203" s="34" t="s">
        <v>79</v>
      </c>
      <c r="B203" t="s">
        <v>17</v>
      </c>
      <c r="C203" t="s">
        <v>83</v>
      </c>
      <c r="E203" s="215" t="s">
        <v>700</v>
      </c>
    </row>
    <row r="204" spans="1:5" ht="30" customHeight="1" x14ac:dyDescent="0.25">
      <c r="E204" s="215"/>
    </row>
    <row r="205" spans="1:5" ht="30" customHeight="1" x14ac:dyDescent="0.25">
      <c r="A205" s="34" t="s">
        <v>79</v>
      </c>
      <c r="B205" t="s">
        <v>39</v>
      </c>
      <c r="C205" t="s">
        <v>84</v>
      </c>
      <c r="E205" s="215" t="s">
        <v>682</v>
      </c>
    </row>
    <row r="206" spans="1:5" ht="30" customHeight="1" x14ac:dyDescent="0.25">
      <c r="E206" s="215"/>
    </row>
    <row r="207" spans="1:5" ht="30" customHeight="1" x14ac:dyDescent="0.25">
      <c r="A207" s="34" t="s">
        <v>79</v>
      </c>
      <c r="B207" t="s">
        <v>230</v>
      </c>
      <c r="C207" t="s">
        <v>84</v>
      </c>
      <c r="E207" s="215" t="s">
        <v>682</v>
      </c>
    </row>
    <row r="208" spans="1:5" ht="30" customHeight="1" x14ac:dyDescent="0.25">
      <c r="E208" s="215"/>
    </row>
    <row r="209" spans="1:5" ht="30" customHeight="1" x14ac:dyDescent="0.25">
      <c r="A209" s="34" t="s">
        <v>79</v>
      </c>
      <c r="B209" t="s">
        <v>33</v>
      </c>
      <c r="C209" t="s">
        <v>81</v>
      </c>
      <c r="E209" s="216" t="s">
        <v>683</v>
      </c>
    </row>
    <row r="210" spans="1:5" ht="30" customHeight="1" x14ac:dyDescent="0.25">
      <c r="E210" s="216"/>
    </row>
    <row r="211" spans="1:5" ht="30" customHeight="1" x14ac:dyDescent="0.25">
      <c r="A211" s="34" t="s">
        <v>79</v>
      </c>
      <c r="B211" t="s">
        <v>29</v>
      </c>
      <c r="C211" t="s">
        <v>80</v>
      </c>
      <c r="E211" s="216" t="s">
        <v>709</v>
      </c>
    </row>
    <row r="212" spans="1:5" ht="30" customHeight="1" x14ac:dyDescent="0.25">
      <c r="E212" s="216"/>
    </row>
    <row r="213" spans="1:5" ht="30" customHeight="1" x14ac:dyDescent="0.25">
      <c r="A213" s="34" t="s">
        <v>222</v>
      </c>
      <c r="B213" t="s">
        <v>715</v>
      </c>
      <c r="C213" t="s">
        <v>716</v>
      </c>
      <c r="E213" s="216" t="s">
        <v>759</v>
      </c>
    </row>
    <row r="214" spans="1:5" ht="30" customHeight="1" x14ac:dyDescent="0.25">
      <c r="E214" s="216"/>
    </row>
    <row r="215" spans="1:5" ht="30" customHeight="1" x14ac:dyDescent="0.25">
      <c r="A215" s="34" t="s">
        <v>177</v>
      </c>
      <c r="B215" t="s">
        <v>721</v>
      </c>
      <c r="C215" t="s">
        <v>722</v>
      </c>
      <c r="E215" s="215" t="s">
        <v>753</v>
      </c>
    </row>
    <row r="216" spans="1:5" ht="30" customHeight="1" x14ac:dyDescent="0.25">
      <c r="E216" s="215"/>
    </row>
    <row r="217" spans="1:5" ht="30" customHeight="1" x14ac:dyDescent="0.25">
      <c r="A217" s="214" t="s">
        <v>136</v>
      </c>
      <c r="B217" t="s">
        <v>617</v>
      </c>
      <c r="C217" t="s">
        <v>137</v>
      </c>
      <c r="E217" s="216" t="s">
        <v>654</v>
      </c>
    </row>
    <row r="218" spans="1:5" ht="30" customHeight="1" x14ac:dyDescent="0.25">
      <c r="E218" s="216"/>
    </row>
    <row r="219" spans="1:5" ht="30" customHeight="1" x14ac:dyDescent="0.25">
      <c r="A219" s="34" t="s">
        <v>222</v>
      </c>
      <c r="B219" t="s">
        <v>742</v>
      </c>
      <c r="C219" t="s">
        <v>740</v>
      </c>
      <c r="E219" s="216" t="s">
        <v>741</v>
      </c>
    </row>
    <row r="220" spans="1:5" ht="30" customHeight="1" x14ac:dyDescent="0.25">
      <c r="E220" s="216"/>
    </row>
    <row r="221" spans="1:5" ht="30" customHeight="1" x14ac:dyDescent="0.25">
      <c r="A221" s="34" t="s">
        <v>45</v>
      </c>
      <c r="B221" t="s">
        <v>746</v>
      </c>
      <c r="C221" t="s">
        <v>747</v>
      </c>
      <c r="E221" s="216" t="s">
        <v>748</v>
      </c>
    </row>
    <row r="222" spans="1:5" ht="30" customHeight="1" x14ac:dyDescent="0.25">
      <c r="E222" s="216"/>
    </row>
    <row r="223" spans="1:5" ht="30" customHeight="1" x14ac:dyDescent="0.25">
      <c r="A223" s="214" t="s">
        <v>59</v>
      </c>
      <c r="B223" t="s">
        <v>750</v>
      </c>
      <c r="C223" t="s">
        <v>60</v>
      </c>
      <c r="E223" s="216" t="s">
        <v>751</v>
      </c>
    </row>
    <row r="224" spans="1:5" ht="30" customHeight="1" x14ac:dyDescent="0.25">
      <c r="E224" s="216"/>
    </row>
    <row r="225" spans="1:5" ht="30" customHeight="1" x14ac:dyDescent="0.25">
      <c r="A225" s="34"/>
      <c r="E225" s="215"/>
    </row>
    <row r="226" spans="1:5" ht="30" customHeight="1" x14ac:dyDescent="0.25">
      <c r="E226" s="215"/>
    </row>
  </sheetData>
  <sortState xmlns:xlrd2="http://schemas.microsoft.com/office/spreadsheetml/2017/richdata2" ref="A1:C103">
    <sortCondition ref="A1:A103"/>
    <sortCondition ref="B1:B103"/>
  </sortState>
  <mergeCells count="104">
    <mergeCell ref="E51:E52"/>
    <mergeCell ref="E87:E88"/>
    <mergeCell ref="E49:E50"/>
    <mergeCell ref="E53:E54"/>
    <mergeCell ref="E55:E56"/>
    <mergeCell ref="E129:E130"/>
    <mergeCell ref="E131:E132"/>
    <mergeCell ref="E225:E226"/>
    <mergeCell ref="E215:E216"/>
    <mergeCell ref="E221:E222"/>
    <mergeCell ref="E219:E220"/>
    <mergeCell ref="E185:E186"/>
    <mergeCell ref="E223:E224"/>
    <mergeCell ref="E195:E196"/>
    <mergeCell ref="E189:E190"/>
    <mergeCell ref="E193:E194"/>
    <mergeCell ref="E217:E218"/>
    <mergeCell ref="E211:E212"/>
    <mergeCell ref="E205:E206"/>
    <mergeCell ref="E207:E208"/>
    <mergeCell ref="E199:E200"/>
    <mergeCell ref="E213:E214"/>
    <mergeCell ref="E209:E210"/>
    <mergeCell ref="E57:E58"/>
    <mergeCell ref="E99:E100"/>
    <mergeCell ref="E93:E94"/>
    <mergeCell ref="E89:E90"/>
    <mergeCell ref="E85:E86"/>
    <mergeCell ref="E81:E82"/>
    <mergeCell ref="E109:E110"/>
    <mergeCell ref="E77:E78"/>
    <mergeCell ref="E79:E80"/>
    <mergeCell ref="E65:E66"/>
    <mergeCell ref="E59:E60"/>
    <mergeCell ref="E83:E84"/>
    <mergeCell ref="E63:E64"/>
    <mergeCell ref="E75:E76"/>
    <mergeCell ref="E69:E70"/>
    <mergeCell ref="E73:E74"/>
    <mergeCell ref="E71:E72"/>
    <mergeCell ref="E1:E2"/>
    <mergeCell ref="E3:E4"/>
    <mergeCell ref="E5:E6"/>
    <mergeCell ref="E7:E8"/>
    <mergeCell ref="E21:E22"/>
    <mergeCell ref="E17:E18"/>
    <mergeCell ref="E13:E14"/>
    <mergeCell ref="E11:E12"/>
    <mergeCell ref="E19:E20"/>
    <mergeCell ref="E27:E28"/>
    <mergeCell ref="E29:E30"/>
    <mergeCell ref="E47:E48"/>
    <mergeCell ref="E33:E34"/>
    <mergeCell ref="E41:E42"/>
    <mergeCell ref="E43:E44"/>
    <mergeCell ref="E37:E38"/>
    <mergeCell ref="E39:E40"/>
    <mergeCell ref="E35:E36"/>
    <mergeCell ref="E45:E46"/>
    <mergeCell ref="E31:E32"/>
    <mergeCell ref="E119:E120"/>
    <mergeCell ref="E175:E176"/>
    <mergeCell ref="E91:E92"/>
    <mergeCell ref="E203:E204"/>
    <mergeCell ref="E191:E192"/>
    <mergeCell ref="E117:E118"/>
    <mergeCell ref="E149:E150"/>
    <mergeCell ref="E165:E166"/>
    <mergeCell ref="E169:E170"/>
    <mergeCell ref="E171:E172"/>
    <mergeCell ref="E141:E142"/>
    <mergeCell ref="E187:E188"/>
    <mergeCell ref="E197:E198"/>
    <mergeCell ref="E181:E182"/>
    <mergeCell ref="E113:E114"/>
    <mergeCell ref="E137:E138"/>
    <mergeCell ref="E97:E98"/>
    <mergeCell ref="E127:E128"/>
    <mergeCell ref="E133:E134"/>
    <mergeCell ref="E101:E102"/>
    <mergeCell ref="E61:E62"/>
    <mergeCell ref="E67:E68"/>
    <mergeCell ref="E167:E168"/>
    <mergeCell ref="E111:E112"/>
    <mergeCell ref="E135:E136"/>
    <mergeCell ref="E25:E26"/>
    <mergeCell ref="E23:E24"/>
    <mergeCell ref="E183:E184"/>
    <mergeCell ref="C147:C148"/>
    <mergeCell ref="E105:E106"/>
    <mergeCell ref="E123:E124"/>
    <mergeCell ref="E121:E122"/>
    <mergeCell ref="E139:E140"/>
    <mergeCell ref="E147:E148"/>
    <mergeCell ref="E153:E154"/>
    <mergeCell ref="E159:E160"/>
    <mergeCell ref="E179:E180"/>
    <mergeCell ref="E161:E162"/>
    <mergeCell ref="E157:E158"/>
    <mergeCell ref="E155:E156"/>
    <mergeCell ref="E151:E152"/>
    <mergeCell ref="E173:E174"/>
    <mergeCell ref="E177:E178"/>
    <mergeCell ref="E95:E9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O53"/>
  <sheetViews>
    <sheetView tabSelected="1" workbookViewId="0"/>
  </sheetViews>
  <sheetFormatPr defaultColWidth="12" defaultRowHeight="15.6" x14ac:dyDescent="0.3"/>
  <cols>
    <col min="1" max="1" width="44" style="23" customWidth="1"/>
    <col min="2" max="2" width="5.6640625" style="23" customWidth="1"/>
    <col min="3" max="3" width="5" style="23" customWidth="1"/>
    <col min="4" max="4" width="5.77734375" style="23" bestFit="1" customWidth="1"/>
    <col min="5" max="5" width="2.77734375" style="23" customWidth="1"/>
    <col min="6" max="6" width="6.77734375" style="24" customWidth="1"/>
    <col min="7" max="7" width="2.77734375" style="198" customWidth="1"/>
    <col min="8" max="8" width="6.77734375" style="24" customWidth="1"/>
    <col min="9" max="9" width="2.77734375" style="24" customWidth="1"/>
    <col min="10" max="10" width="6.77734375" style="24" customWidth="1"/>
    <col min="11" max="11" width="2.77734375" style="198" customWidth="1"/>
    <col min="12" max="12" width="57.33203125" style="24" customWidth="1"/>
    <col min="13" max="13" width="5.44140625" style="23" customWidth="1"/>
    <col min="14" max="14" width="42.33203125" style="23" customWidth="1"/>
    <col min="15" max="15" width="40.6640625" style="23" customWidth="1"/>
    <col min="16" max="16384" width="12" style="23"/>
  </cols>
  <sheetData>
    <row r="1" spans="1:15" ht="16.2" thickBot="1" x14ac:dyDescent="0.35"/>
    <row r="2" spans="1:15" ht="22.95" customHeight="1" x14ac:dyDescent="0.3">
      <c r="A2" s="216" t="s">
        <v>629</v>
      </c>
      <c r="B2" s="226" t="s">
        <v>664</v>
      </c>
      <c r="C2" s="226" t="s">
        <v>630</v>
      </c>
      <c r="D2" s="226" t="s">
        <v>636</v>
      </c>
      <c r="E2" s="227"/>
      <c r="F2" s="221" t="s">
        <v>764</v>
      </c>
      <c r="G2" s="229"/>
      <c r="H2" s="223">
        <v>20</v>
      </c>
      <c r="I2" s="209"/>
      <c r="J2" s="230"/>
      <c r="K2" s="228"/>
      <c r="L2" s="225" t="str">
        <f>_xlfn.IFS(F2="AQ",PARTNER!E1,F2="CH",PARTNER!E3,F2="PE",PARTNER!E5,F2="TE",PARTNER!E7,F2="MT",PARTNER!E9,F2="PZ",PARTNER!E11,F2="CS",PARTNER!E13,F2="CZ",PARTNER!E15,F2="KR",PARTNER!E17,F2="RC",PARTNER!E19,F2="VV",PARTNER!E21,F2="AV",PARTNER!E23,F2="BN",PARTNER!E25,F2="CE",PARTNER!E27,F2="NA",PARTNER!E29,F2="SA",PARTNER!E31,F2="BO",PARTNER!E33,F2="FE",PARTNER!E35,F2="FC",PARTNER!E37,F2="MO",PARTNER!E39,F2="PC",PARTNER!E41,F2="PR",PARTNER!E43,F2="RA",PARTNER!E45,F2="RE",PARTNER!E47,F2="RN",PARTNER!E49,F2="GO",PARTNER!E51,F2="PN",PARTNER!E53,F2="TS",PARTNER!E55,F2="UD",PARTNER!E57,F2="FR",PARTNER!E59,F2="LT",PARTNER!E61,F2="RI",PARTNER!E63,F2="RM",PARTNER!E65,F2="VT",PARTNER!E67,F2="GE",PARTNER!E69,F2="IM",PARTNER!E71,F2="SP",PARTNER!E73,F2="SV",PARTNER!E75,F2="BG",PARTNER!E77,F2="BS",PARTNER!E79,F2="CO",PARTNER!E81,F2="CR",PARTNER!E83,F2="LC",PARTNER!E85,F2="LO",PARTNER!E87,F2="MB",PARTNER!E89,F2="MI",PARTNER!E91,F2="MN",PARTNER!E93,F2="PV",PARTNER!E95,F2="SO",PARTNER!E97,F2="VA",PARTNER!E99,F2="AN",PARTNER!E101,F2="AP",PARTNER!E103,F2="MC",PARTNER!E105,F2="PU",PARTNER!E107,F2="CB",PARTNER!E111,F2="IS",PARTNER!E113,F2="AL",PARTNER!E115,F2="AT",PARTNER!E117,F2="BI",PARTNER!E119,F2="CNE",PARTNER!E121,F2="NO",PARTNER!E123,F2="VB",PARTNER!E127,F2="VC",PARTNER!E129,F2="BA",PARTNER!E131,F2="BR",PARTNER!E133,F2="FG",PARTNER!E135,F2="LE",PARTNER!E137,F2="TA",PARTNER!E139,F2="CA",PARTNER!E141,F2="NU",PARTNER!E143,F2="OR",PARTNER!E145,F2="SSE",PARTNER!E147,F2="AG",PARTNER!E149,F2="CL",PARTNER!E151,F2="CT",PARTNER!E153,F2="EN",PARTNER!E155,F2="ME",PARTNER!E157,F2="PA",PARTNER!E159,F2="RG",PARTNER!E161,F2="SR",PARTNER!E163,F2="TP",PARTNER!E165,F2="X",PARTNER!E,F2="AR",PARTNER!E167,F2="FI",PARTNER!E169,F2="GR",PARTNER!E171,F2="LI",PARTNER!E173,F2="LU",PARTNER!E175,F2="MS",PARTNER!E177,F2="PI",PARTNER!E179,F2="PO",PARTNER!E181,F2="PT",PARTNER!E183,F2="SI",PARTNER!E185,F2="BZ",PARTNER!E187,F2="TN",PARTNER!E189,F2="PG",PARTNER!E191,F2="TR",PARTNER!E193,F2="AO",PARTNER!E195,F2="BL",PARTNER!E197,F2="PD",PARTNER!E199,F2="RO",PARTNER!E201,F2="TV",PARTNER!E203,F2="VE",PARTNER!E205,F2="VEN",PARTNER!E207,F2="VI",PARTNER!E209,F2="VR",PARTNER!E211,F2="TO",PARTNER!E125,F2="FM",PARTNER!E109, F2="RN",PARTNER!E49,F2="SU",PARTNER!E213,F2="BT",PARTNER!E215,F2="SSO",PARTNER!E219,F2="CNO",PARTNER!E221,F2="VA1",PARTNER!E223,F2="BT",PARTNER!E215,F2="PU1",PARTNER!E217)</f>
        <v xml:space="preserve"> </v>
      </c>
    </row>
    <row r="3" spans="1:15" ht="4.8" customHeight="1" thickBot="1" x14ac:dyDescent="0.35">
      <c r="A3" s="220"/>
      <c r="B3" s="226"/>
      <c r="C3" s="226"/>
      <c r="D3" s="226"/>
      <c r="E3" s="227"/>
      <c r="F3" s="222"/>
      <c r="G3" s="229"/>
      <c r="H3" s="224"/>
      <c r="I3" s="209"/>
      <c r="J3" s="231"/>
      <c r="K3" s="228"/>
      <c r="L3" s="225"/>
    </row>
    <row r="4" spans="1:15" ht="16.2" thickBot="1" x14ac:dyDescent="0.35"/>
    <row r="5" spans="1:15" ht="16.2" thickBot="1" x14ac:dyDescent="0.35">
      <c r="A5" s="1" t="s">
        <v>357</v>
      </c>
      <c r="B5" s="185" t="s">
        <v>606</v>
      </c>
      <c r="C5" s="185"/>
      <c r="D5" s="185"/>
      <c r="E5" s="1"/>
      <c r="F5" s="175">
        <v>1</v>
      </c>
      <c r="G5" s="174"/>
    </row>
    <row r="6" spans="1:15" ht="16.2" thickBot="1" x14ac:dyDescent="0.35">
      <c r="A6" s="1"/>
      <c r="B6" s="1"/>
      <c r="C6" s="1"/>
      <c r="D6" s="1"/>
      <c r="E6" s="1"/>
      <c r="F6" s="174"/>
      <c r="G6" s="174"/>
    </row>
    <row r="7" spans="1:15" ht="16.2" thickBot="1" x14ac:dyDescent="0.35">
      <c r="A7" s="1" t="s">
        <v>358</v>
      </c>
      <c r="B7" s="1" t="s">
        <v>606</v>
      </c>
      <c r="C7" s="1"/>
      <c r="D7" s="1"/>
      <c r="E7" s="1"/>
      <c r="F7" s="175"/>
      <c r="G7" s="174"/>
    </row>
    <row r="8" spans="1:15" x14ac:dyDescent="0.3">
      <c r="F8" s="31"/>
      <c r="G8" s="199"/>
    </row>
    <row r="9" spans="1:15" x14ac:dyDescent="0.3">
      <c r="A9" s="96" t="s">
        <v>280</v>
      </c>
      <c r="B9" s="96"/>
      <c r="C9" s="96"/>
      <c r="D9" s="96"/>
      <c r="E9" s="96"/>
      <c r="L9" s="155" t="s">
        <v>669</v>
      </c>
      <c r="N9" s="25"/>
      <c r="O9" s="26"/>
    </row>
    <row r="10" spans="1:15" x14ac:dyDescent="0.3">
      <c r="A10" s="96" t="s">
        <v>281</v>
      </c>
      <c r="B10" s="96"/>
      <c r="C10" s="96"/>
      <c r="D10" s="96"/>
      <c r="E10" s="96"/>
      <c r="L10" s="186"/>
      <c r="N10" s="25"/>
      <c r="O10" s="26"/>
    </row>
    <row r="11" spans="1:15" ht="16.2" thickBot="1" x14ac:dyDescent="0.35">
      <c r="A11" s="96" t="s">
        <v>282</v>
      </c>
      <c r="B11" s="96"/>
      <c r="C11" s="96"/>
      <c r="D11" s="96"/>
      <c r="E11" s="96"/>
      <c r="H11" s="181"/>
      <c r="I11" s="181"/>
      <c r="J11" s="181"/>
      <c r="K11" s="201"/>
      <c r="L11" s="186"/>
      <c r="N11" s="25"/>
      <c r="O11" s="26"/>
    </row>
    <row r="12" spans="1:15" ht="16.2" thickBot="1" x14ac:dyDescent="0.35">
      <c r="A12" s="96" t="s">
        <v>283</v>
      </c>
      <c r="B12" s="96" t="s">
        <v>607</v>
      </c>
      <c r="C12" s="96"/>
      <c r="D12" s="96"/>
      <c r="E12" s="96"/>
      <c r="F12" s="182"/>
      <c r="G12" s="200"/>
      <c r="L12" s="187"/>
      <c r="N12" s="25"/>
      <c r="O12" s="26"/>
    </row>
    <row r="13" spans="1:15" x14ac:dyDescent="0.3">
      <c r="A13" s="96" t="s">
        <v>284</v>
      </c>
      <c r="B13" s="96"/>
      <c r="C13" s="96"/>
      <c r="D13" s="96"/>
      <c r="E13" s="96"/>
      <c r="F13" s="181"/>
      <c r="G13" s="201"/>
      <c r="L13" s="187"/>
      <c r="N13" s="25"/>
      <c r="O13" s="26"/>
    </row>
    <row r="14" spans="1:15" ht="16.2" thickBot="1" x14ac:dyDescent="0.35"/>
    <row r="15" spans="1:15" ht="16.2" thickBot="1" x14ac:dyDescent="0.35">
      <c r="A15" s="96" t="s">
        <v>608</v>
      </c>
      <c r="B15" s="96" t="s">
        <v>607</v>
      </c>
      <c r="C15" s="96"/>
      <c r="D15" s="96"/>
      <c r="F15" s="33"/>
      <c r="G15" s="202"/>
      <c r="L15" s="27" t="str">
        <f ca="1">IF(F15="X",NOW(),"____/__________/________")</f>
        <v>____/__________/________</v>
      </c>
    </row>
    <row r="16" spans="1:15" ht="16.2" thickBot="1" x14ac:dyDescent="0.35"/>
    <row r="17" spans="1:12" ht="16.2" thickBot="1" x14ac:dyDescent="0.35">
      <c r="A17" s="96" t="s">
        <v>595</v>
      </c>
      <c r="B17" s="96"/>
      <c r="C17" s="96"/>
      <c r="D17" s="96"/>
      <c r="E17" s="96"/>
      <c r="F17" s="176"/>
      <c r="G17" s="202"/>
      <c r="L17" s="179" t="s">
        <v>668</v>
      </c>
    </row>
    <row r="18" spans="1:12" ht="16.2" thickBot="1" x14ac:dyDescent="0.35"/>
    <row r="19" spans="1:12" ht="16.2" thickBot="1" x14ac:dyDescent="0.35">
      <c r="A19" s="96" t="s">
        <v>254</v>
      </c>
      <c r="B19" s="96"/>
      <c r="C19" s="96"/>
      <c r="D19" s="96"/>
      <c r="E19" s="96"/>
      <c r="F19" s="177">
        <v>2</v>
      </c>
      <c r="G19" s="203"/>
      <c r="L19" s="24" t="str">
        <f>IF(F19=1,"PAGAMENTO : ALL'ORDINE",IF(F19=2,"PAGAMENTO : 50% ACCONTO - 50% CONSEGNA",IF(F19=3,"PAGAMENTO : 1/3 ACCONTO - 1/3 CONSEGNA - 1/3 30 GG.",IF(F19=4,"PAGAMENTO : 1/4 ACCONTO - 1/4 CONSEGNA - 1/4 30 GG. - 1/4 60 GG.","PAGAMENTO : "))))</f>
        <v>PAGAMENTO : 50% ACCONTO - 50% CONSEGNA</v>
      </c>
    </row>
    <row r="20" spans="1:12" ht="16.2" thickBot="1" x14ac:dyDescent="0.35"/>
    <row r="21" spans="1:12" ht="16.2" thickBot="1" x14ac:dyDescent="0.35">
      <c r="A21" s="28" t="s">
        <v>3</v>
      </c>
      <c r="B21" s="183"/>
      <c r="C21" s="183"/>
      <c r="D21" s="183"/>
      <c r="E21" s="183"/>
      <c r="L21" s="29" t="str">
        <f>+SERVIZI!F56</f>
        <v/>
      </c>
    </row>
    <row r="23" spans="1:12" ht="16.2" thickBot="1" x14ac:dyDescent="0.35">
      <c r="A23" s="28" t="s">
        <v>4</v>
      </c>
      <c r="B23" s="183"/>
      <c r="C23" s="183"/>
      <c r="D23" s="183"/>
      <c r="E23" s="183"/>
      <c r="F23" s="30">
        <v>1.22</v>
      </c>
      <c r="G23" s="204"/>
      <c r="L23" s="29" t="str">
        <f>IF(F15="X",+L21*F23,"")</f>
        <v/>
      </c>
    </row>
    <row r="24" spans="1:12" ht="16.2" thickBot="1" x14ac:dyDescent="0.35"/>
    <row r="25" spans="1:12" ht="16.2" thickBot="1" x14ac:dyDescent="0.35">
      <c r="A25" s="28" t="s">
        <v>5</v>
      </c>
      <c r="B25" s="183"/>
      <c r="C25" s="183"/>
      <c r="D25" s="183"/>
      <c r="E25" s="183"/>
      <c r="L25" s="94" t="str">
        <f>IF($F$15="X",+$L$23/$F$19,"")</f>
        <v/>
      </c>
    </row>
    <row r="26" spans="1:12" ht="16.2" thickBot="1" x14ac:dyDescent="0.35"/>
    <row r="27" spans="1:12" ht="16.2" thickBot="1" x14ac:dyDescent="0.35">
      <c r="A27" s="95" t="s">
        <v>253</v>
      </c>
      <c r="B27" s="184"/>
      <c r="C27" s="184"/>
      <c r="D27" s="184"/>
      <c r="E27" s="184"/>
      <c r="L27" s="94" t="str">
        <f>IF(AND($F$19&gt;1,$F$15="X"),+$L$23/$F$19,"")</f>
        <v/>
      </c>
    </row>
    <row r="28" spans="1:12" x14ac:dyDescent="0.3">
      <c r="L28" s="64"/>
    </row>
    <row r="29" spans="1:12" x14ac:dyDescent="0.3">
      <c r="L29" s="92" t="str">
        <f>IF(AND($F$19&gt;2,$F$15="X"),+$L$23/$F$19,"")</f>
        <v/>
      </c>
    </row>
    <row r="30" spans="1:12" x14ac:dyDescent="0.3">
      <c r="L30" s="93"/>
    </row>
    <row r="31" spans="1:12" x14ac:dyDescent="0.3">
      <c r="L31" s="92" t="str">
        <f>IF(AND($F$19&gt;3,$F$15="X"),+$L$23/$F$19,"")</f>
        <v/>
      </c>
    </row>
    <row r="32" spans="1:12" x14ac:dyDescent="0.3">
      <c r="L32" s="93"/>
    </row>
    <row r="33" spans="12:12" x14ac:dyDescent="0.3">
      <c r="L33" s="92"/>
    </row>
    <row r="50" spans="12:12" x14ac:dyDescent="0.3">
      <c r="L50" s="32" t="s">
        <v>236</v>
      </c>
    </row>
    <row r="52" spans="12:12" x14ac:dyDescent="0.3">
      <c r="L52" s="2" t="s">
        <v>237</v>
      </c>
    </row>
    <row r="53" spans="12:12" x14ac:dyDescent="0.3">
      <c r="L53" s="2" t="s">
        <v>235</v>
      </c>
    </row>
  </sheetData>
  <sheetProtection selectLockedCells="1" selectUnlockedCells="1"/>
  <mergeCells count="11">
    <mergeCell ref="A2:A3"/>
    <mergeCell ref="F2:F3"/>
    <mergeCell ref="H2:H3"/>
    <mergeCell ref="L2:L3"/>
    <mergeCell ref="B2:B3"/>
    <mergeCell ref="E2:E3"/>
    <mergeCell ref="C2:C3"/>
    <mergeCell ref="K2:K3"/>
    <mergeCell ref="G2:G3"/>
    <mergeCell ref="J2:J3"/>
    <mergeCell ref="D2:D3"/>
  </mergeCells>
  <pageMargins left="0.75" right="0.75" top="1" bottom="1" header="0.51180555555555551" footer="0.51180555555555551"/>
  <pageSetup paperSize="9" firstPageNumber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1"/>
  <dimension ref="B5:K64"/>
  <sheetViews>
    <sheetView zoomScaleNormal="100" workbookViewId="0"/>
  </sheetViews>
  <sheetFormatPr defaultColWidth="12" defaultRowHeight="15.6" x14ac:dyDescent="0.3"/>
  <cols>
    <col min="1" max="1" width="1.33203125" style="1" customWidth="1"/>
    <col min="2" max="2" width="3.5546875" style="1" customWidth="1"/>
    <col min="3" max="3" width="0.5546875" style="1" customWidth="1"/>
    <col min="4" max="4" width="65.77734375" style="1" customWidth="1"/>
    <col min="5" max="5" width="0.5546875" style="1" customWidth="1"/>
    <col min="6" max="6" width="11.33203125" style="3" customWidth="1"/>
    <col min="7" max="7" width="0.5546875" style="3" customWidth="1"/>
    <col min="8" max="8" width="3.33203125" style="2" customWidth="1"/>
    <col min="9" max="9" width="0.5546875" style="1" customWidth="1"/>
    <col min="10" max="10" width="10.33203125" style="3" customWidth="1"/>
    <col min="11" max="11" width="0.5546875" style="1" customWidth="1"/>
    <col min="12" max="16384" width="12" style="1"/>
  </cols>
  <sheetData>
    <row r="5" spans="2:10" ht="19.95" customHeight="1" x14ac:dyDescent="0.3"/>
    <row r="6" spans="2:10" ht="25.2" customHeight="1" x14ac:dyDescent="0.3">
      <c r="B6" s="243" t="str">
        <f>+ANAGRAFICA!L2</f>
        <v xml:space="preserve"> </v>
      </c>
      <c r="C6" s="243"/>
      <c r="D6" s="243"/>
      <c r="E6" s="243"/>
      <c r="F6" s="243"/>
      <c r="G6" s="243"/>
      <c r="H6" s="243"/>
      <c r="I6" s="243"/>
      <c r="J6" s="243"/>
    </row>
    <row r="7" spans="2:10" ht="10.199999999999999" customHeight="1" x14ac:dyDescent="0.3"/>
    <row r="8" spans="2:10" ht="21" customHeight="1" x14ac:dyDescent="0.35">
      <c r="B8" s="244" t="s">
        <v>256</v>
      </c>
      <c r="C8" s="245"/>
      <c r="D8" s="245"/>
      <c r="E8" s="245"/>
      <c r="F8" s="245"/>
      <c r="G8" s="245"/>
      <c r="H8" s="245"/>
      <c r="I8" s="245"/>
      <c r="J8" s="246"/>
    </row>
    <row r="9" spans="2:10" ht="21" customHeight="1" x14ac:dyDescent="0.3">
      <c r="B9" s="251" t="s">
        <v>257</v>
      </c>
      <c r="C9" s="252"/>
      <c r="D9" s="252"/>
      <c r="E9" s="252"/>
      <c r="F9" s="252"/>
      <c r="G9" s="252"/>
      <c r="H9" s="252"/>
      <c r="I9" s="252"/>
      <c r="J9" s="253"/>
    </row>
    <row r="10" spans="2:10" ht="22.95" customHeight="1" x14ac:dyDescent="0.3">
      <c r="B10" s="247" t="str">
        <f ca="1">+ANAGRAFICA!L15</f>
        <v>____/__________/________</v>
      </c>
      <c r="C10" s="248"/>
      <c r="D10" s="248"/>
      <c r="E10" s="248"/>
      <c r="F10" s="248"/>
      <c r="G10" s="248"/>
      <c r="H10" s="248"/>
      <c r="I10" s="248"/>
      <c r="J10" s="249"/>
    </row>
    <row r="11" spans="2:10" ht="10.199999999999999" customHeight="1" x14ac:dyDescent="0.3">
      <c r="B11" s="250"/>
      <c r="C11" s="250"/>
      <c r="D11" s="250"/>
      <c r="E11" s="250"/>
      <c r="F11" s="250"/>
      <c r="G11" s="250"/>
      <c r="H11" s="250"/>
      <c r="I11" s="250"/>
      <c r="J11" s="250"/>
    </row>
    <row r="12" spans="2:10" ht="15" customHeight="1" x14ac:dyDescent="0.3">
      <c r="B12" s="240" t="s">
        <v>6</v>
      </c>
      <c r="C12" s="241"/>
      <c r="D12" s="241"/>
      <c r="E12" s="241"/>
      <c r="F12" s="241"/>
      <c r="G12" s="241"/>
      <c r="H12" s="241"/>
      <c r="I12" s="241"/>
      <c r="J12" s="242"/>
    </row>
    <row r="13" spans="2:10" ht="15" customHeight="1" x14ac:dyDescent="0.3">
      <c r="B13" s="254" t="str">
        <f>+ANAGRAFICA!L9</f>
        <v xml:space="preserve">   </v>
      </c>
      <c r="C13" s="255"/>
      <c r="D13" s="255"/>
      <c r="E13" s="255"/>
      <c r="F13" s="255"/>
      <c r="G13" s="255"/>
      <c r="H13" s="255"/>
      <c r="I13" s="255"/>
      <c r="J13" s="256"/>
    </row>
    <row r="14" spans="2:10" ht="15" customHeight="1" x14ac:dyDescent="0.3">
      <c r="B14" s="254" t="str">
        <f>+ANAGRAFICA!L10&amp;"      "&amp; +ANAGRAFICA!L11</f>
        <v xml:space="preserve">      </v>
      </c>
      <c r="C14" s="255"/>
      <c r="D14" s="255"/>
      <c r="E14" s="255"/>
      <c r="F14" s="255"/>
      <c r="G14" s="255"/>
      <c r="H14" s="255"/>
      <c r="I14" s="255"/>
      <c r="J14" s="256"/>
    </row>
    <row r="15" spans="2:10" ht="15" customHeight="1" x14ac:dyDescent="0.3">
      <c r="B15" s="257" t="str">
        <f>+IF(ANAGRAFICA!F12="X",+ANAGRAFICA!A12 &amp;" "&amp; +ANAGRAFICA!L12 &amp; "     "&amp;+ANAGRAFICA!A13 &amp; " "&amp; +ANAGRAFICA!L13,"")</f>
        <v/>
      </c>
      <c r="C15" s="258"/>
      <c r="D15" s="258"/>
      <c r="E15" s="258"/>
      <c r="F15" s="258"/>
      <c r="G15" s="258"/>
      <c r="H15" s="258"/>
      <c r="I15" s="258"/>
      <c r="J15" s="259"/>
    </row>
    <row r="16" spans="2:10" ht="10.199999999999999" customHeight="1" x14ac:dyDescent="0.3">
      <c r="B16" s="239"/>
      <c r="C16" s="239"/>
      <c r="D16" s="239"/>
      <c r="E16" s="239"/>
      <c r="F16" s="239"/>
      <c r="G16" s="239"/>
      <c r="H16" s="239"/>
      <c r="I16" s="239"/>
      <c r="J16" s="239"/>
    </row>
    <row r="17" spans="2:11" x14ac:dyDescent="0.3">
      <c r="B17" s="98"/>
      <c r="C17" s="98" t="b">
        <v>0</v>
      </c>
      <c r="D17" s="99" t="s">
        <v>238</v>
      </c>
      <c r="E17" s="98"/>
      <c r="F17" s="100"/>
      <c r="G17" s="100"/>
      <c r="H17" s="101"/>
      <c r="I17" s="98"/>
      <c r="J17" s="100"/>
    </row>
    <row r="18" spans="2:11" ht="3" customHeight="1" x14ac:dyDescent="0.3"/>
    <row r="19" spans="2:11" x14ac:dyDescent="0.3">
      <c r="B19" s="98"/>
      <c r="D19" s="6" t="s">
        <v>266</v>
      </c>
      <c r="F19" s="238">
        <v>1100</v>
      </c>
      <c r="H19" s="5"/>
      <c r="J19" s="4" t="str">
        <f>+IF(H19&gt;=1,F19*H19,"")</f>
        <v/>
      </c>
    </row>
    <row r="20" spans="2:11" x14ac:dyDescent="0.3">
      <c r="B20" s="98"/>
      <c r="D20" s="6" t="s">
        <v>736</v>
      </c>
      <c r="F20" s="238"/>
    </row>
    <row r="21" spans="2:11" ht="3" customHeight="1" x14ac:dyDescent="0.3"/>
    <row r="22" spans="2:11" x14ac:dyDescent="0.3">
      <c r="B22" s="36"/>
      <c r="C22" s="36"/>
      <c r="D22" s="36" t="s">
        <v>239</v>
      </c>
      <c r="E22" s="36"/>
      <c r="F22" s="37"/>
      <c r="G22" s="37"/>
      <c r="H22" s="38"/>
      <c r="I22" s="36"/>
      <c r="J22" s="37"/>
    </row>
    <row r="23" spans="2:11" ht="3" customHeight="1" x14ac:dyDescent="0.3"/>
    <row r="24" spans="2:11" x14ac:dyDescent="0.3">
      <c r="B24" s="39"/>
      <c r="C24" s="1" t="b">
        <f>FALSE</f>
        <v>0</v>
      </c>
      <c r="D24" s="6" t="s">
        <v>266</v>
      </c>
      <c r="F24" s="4">
        <v>1500</v>
      </c>
      <c r="H24" s="5"/>
      <c r="J24" s="4" t="str">
        <f>+IF(H24&gt;=1,F24*H24,"")</f>
        <v/>
      </c>
      <c r="K24" s="1">
        <f>+IF(C24=1,1,0)</f>
        <v>0</v>
      </c>
    </row>
    <row r="25" spans="2:11" x14ac:dyDescent="0.3">
      <c r="B25" s="39"/>
      <c r="C25" s="1" t="b">
        <f>FALSE</f>
        <v>0</v>
      </c>
      <c r="D25" s="6" t="s">
        <v>737</v>
      </c>
      <c r="F25" s="4"/>
      <c r="H25" s="40"/>
      <c r="I25" s="41"/>
      <c r="J25" s="42"/>
      <c r="K25" s="1">
        <f>+IF(C25=1,1,0)</f>
        <v>0</v>
      </c>
    </row>
    <row r="26" spans="2:11" x14ac:dyDescent="0.3">
      <c r="B26" s="39"/>
      <c r="C26" s="1" t="b">
        <f>FALSE</f>
        <v>0</v>
      </c>
      <c r="D26" s="6" t="s">
        <v>739</v>
      </c>
      <c r="F26" s="4"/>
      <c r="H26" s="40"/>
      <c r="I26" s="41"/>
      <c r="J26" s="42"/>
      <c r="K26" s="1">
        <f>+IF(C26=1,1,0)</f>
        <v>0</v>
      </c>
    </row>
    <row r="27" spans="2:11" ht="3" customHeight="1" x14ac:dyDescent="0.3"/>
    <row r="28" spans="2:11" x14ac:dyDescent="0.3">
      <c r="B28" s="43"/>
      <c r="C28" s="43"/>
      <c r="D28" s="43" t="s">
        <v>240</v>
      </c>
      <c r="E28" s="43"/>
      <c r="F28" s="44"/>
      <c r="G28" s="44"/>
      <c r="H28" s="45"/>
      <c r="I28" s="43"/>
      <c r="J28" s="44"/>
    </row>
    <row r="29" spans="2:11" ht="3" customHeight="1" x14ac:dyDescent="0.3"/>
    <row r="30" spans="2:11" x14ac:dyDescent="0.3">
      <c r="B30" s="46"/>
      <c r="C30" s="1" t="b">
        <v>0</v>
      </c>
      <c r="D30" s="6" t="s">
        <v>266</v>
      </c>
      <c r="F30" s="4">
        <v>1900</v>
      </c>
      <c r="H30" s="5"/>
      <c r="J30" s="4" t="str">
        <f>+IF(H30&gt;=1,F30*H30,"")</f>
        <v/>
      </c>
    </row>
    <row r="31" spans="2:11" x14ac:dyDescent="0.3">
      <c r="B31" s="46"/>
      <c r="C31" s="1" t="b">
        <v>0</v>
      </c>
      <c r="D31" s="6" t="s">
        <v>737</v>
      </c>
      <c r="F31" s="4"/>
      <c r="H31" s="40"/>
      <c r="I31" s="41"/>
      <c r="J31" s="42"/>
    </row>
    <row r="32" spans="2:11" x14ac:dyDescent="0.3">
      <c r="B32" s="46"/>
      <c r="C32" s="1" t="b">
        <v>0</v>
      </c>
      <c r="D32" s="6" t="s">
        <v>739</v>
      </c>
      <c r="F32" s="4"/>
      <c r="H32" s="40"/>
      <c r="I32" s="41"/>
      <c r="J32" s="42"/>
    </row>
    <row r="33" spans="2:11" x14ac:dyDescent="0.3">
      <c r="B33" s="46"/>
      <c r="C33" s="1" t="b">
        <v>0</v>
      </c>
      <c r="D33" s="6" t="s">
        <v>684</v>
      </c>
      <c r="F33" s="4"/>
      <c r="H33" s="40"/>
      <c r="I33" s="41"/>
      <c r="J33" s="42"/>
    </row>
    <row r="34" spans="2:11" x14ac:dyDescent="0.3">
      <c r="B34" s="46"/>
      <c r="C34" s="1" t="b">
        <v>0</v>
      </c>
      <c r="D34" s="6" t="s">
        <v>685</v>
      </c>
      <c r="F34" s="4"/>
      <c r="H34" s="40"/>
      <c r="I34" s="41"/>
      <c r="J34" s="42"/>
    </row>
    <row r="35" spans="2:11" s="41" customFormat="1" ht="3" customHeight="1" x14ac:dyDescent="0.3">
      <c r="F35" s="42"/>
      <c r="G35" s="42"/>
      <c r="H35" s="40"/>
      <c r="J35" s="42"/>
    </row>
    <row r="36" spans="2:11" x14ac:dyDescent="0.3">
      <c r="B36" s="47"/>
      <c r="C36" s="47" t="b">
        <v>0</v>
      </c>
      <c r="D36" s="48" t="s">
        <v>273</v>
      </c>
      <c r="E36" s="47"/>
      <c r="F36" s="49"/>
      <c r="G36" s="49"/>
      <c r="H36" s="50"/>
      <c r="I36" s="47"/>
      <c r="J36" s="49"/>
    </row>
    <row r="37" spans="2:11" ht="3" customHeight="1" x14ac:dyDescent="0.3">
      <c r="H37" s="35"/>
    </row>
    <row r="38" spans="2:11" x14ac:dyDescent="0.3">
      <c r="B38" s="51"/>
      <c r="D38" s="6" t="s">
        <v>266</v>
      </c>
      <c r="F38" s="238">
        <v>1500</v>
      </c>
      <c r="H38" s="5"/>
      <c r="J38" s="4" t="str">
        <f>+IF(H38&gt;=1,F38*H38,"")</f>
        <v/>
      </c>
    </row>
    <row r="39" spans="2:11" x14ac:dyDescent="0.3">
      <c r="B39" s="51"/>
      <c r="D39" s="6" t="s">
        <v>736</v>
      </c>
      <c r="F39" s="238"/>
      <c r="H39" s="35"/>
    </row>
    <row r="40" spans="2:11" ht="3" customHeight="1" x14ac:dyDescent="0.3">
      <c r="H40" s="35"/>
    </row>
    <row r="41" spans="2:11" x14ac:dyDescent="0.3">
      <c r="B41" s="135"/>
      <c r="C41" s="135"/>
      <c r="D41" s="135" t="s">
        <v>278</v>
      </c>
      <c r="E41" s="135"/>
      <c r="F41" s="136"/>
      <c r="G41" s="136"/>
      <c r="H41" s="137"/>
      <c r="I41" s="135"/>
      <c r="J41" s="136"/>
    </row>
    <row r="42" spans="2:11" ht="3" customHeight="1" x14ac:dyDescent="0.3">
      <c r="H42" s="35"/>
    </row>
    <row r="43" spans="2:11" x14ac:dyDescent="0.3">
      <c r="B43" s="138"/>
      <c r="C43" s="1" t="b">
        <f>FALSE</f>
        <v>0</v>
      </c>
      <c r="D43" s="6" t="s">
        <v>266</v>
      </c>
      <c r="F43" s="4">
        <v>1900</v>
      </c>
      <c r="H43" s="5"/>
      <c r="J43" s="4" t="str">
        <f>+IF(H43&gt;=1,F43*H43,"")</f>
        <v/>
      </c>
      <c r="K43" s="1">
        <f>+IF(C43=1,1,0)</f>
        <v>0</v>
      </c>
    </row>
    <row r="44" spans="2:11" x14ac:dyDescent="0.3">
      <c r="B44" s="138"/>
      <c r="C44" s="1" t="b">
        <f>FALSE</f>
        <v>0</v>
      </c>
      <c r="D44" s="6" t="s">
        <v>736</v>
      </c>
      <c r="F44" s="4"/>
      <c r="H44" s="40"/>
      <c r="I44" s="41"/>
      <c r="J44" s="42"/>
      <c r="K44" s="1">
        <f>+IF(C44=1,1,0)</f>
        <v>0</v>
      </c>
    </row>
    <row r="45" spans="2:11" x14ac:dyDescent="0.3">
      <c r="B45" s="138"/>
      <c r="C45" s="1" t="b">
        <f>FALSE</f>
        <v>0</v>
      </c>
      <c r="D45" s="6" t="s">
        <v>739</v>
      </c>
      <c r="F45" s="4"/>
      <c r="H45" s="40"/>
      <c r="I45" s="41"/>
      <c r="J45" s="42"/>
      <c r="K45" s="1">
        <f>+IF(C45=1,1,0)</f>
        <v>0</v>
      </c>
    </row>
    <row r="46" spans="2:11" ht="3" customHeight="1" x14ac:dyDescent="0.3">
      <c r="H46" s="35"/>
    </row>
    <row r="47" spans="2:11" x14ac:dyDescent="0.3">
      <c r="B47" s="52"/>
      <c r="C47" s="52"/>
      <c r="D47" s="52" t="s">
        <v>279</v>
      </c>
      <c r="E47" s="52"/>
      <c r="F47" s="53"/>
      <c r="G47" s="53"/>
      <c r="H47" s="54"/>
      <c r="I47" s="52"/>
      <c r="J47" s="53"/>
    </row>
    <row r="48" spans="2:11" ht="3" customHeight="1" x14ac:dyDescent="0.3">
      <c r="H48" s="35"/>
    </row>
    <row r="49" spans="2:10" x14ac:dyDescent="0.3">
      <c r="B49" s="55"/>
      <c r="C49" s="1" t="b">
        <v>0</v>
      </c>
      <c r="D49" s="6" t="s">
        <v>266</v>
      </c>
      <c r="F49" s="4">
        <v>2300</v>
      </c>
      <c r="H49" s="5"/>
      <c r="J49" s="4" t="str">
        <f>+IF(H49&gt;=1,F49*H49,"")</f>
        <v/>
      </c>
    </row>
    <row r="50" spans="2:10" x14ac:dyDescent="0.3">
      <c r="B50" s="55"/>
      <c r="C50" s="1" t="b">
        <v>0</v>
      </c>
      <c r="D50" s="6" t="s">
        <v>736</v>
      </c>
      <c r="F50" s="4"/>
      <c r="H50" s="40"/>
      <c r="I50" s="41"/>
      <c r="J50" s="42"/>
    </row>
    <row r="51" spans="2:10" x14ac:dyDescent="0.3">
      <c r="B51" s="55"/>
      <c r="C51" s="1" t="b">
        <v>0</v>
      </c>
      <c r="D51" s="6" t="s">
        <v>739</v>
      </c>
      <c r="F51" s="4"/>
      <c r="H51" s="40"/>
      <c r="I51" s="41"/>
      <c r="J51" s="42"/>
    </row>
    <row r="52" spans="2:10" x14ac:dyDescent="0.3">
      <c r="B52" s="55"/>
      <c r="D52" s="6" t="s">
        <v>684</v>
      </c>
      <c r="F52" s="4"/>
      <c r="H52" s="57"/>
      <c r="I52" s="41"/>
      <c r="J52" s="42"/>
    </row>
    <row r="53" spans="2:10" x14ac:dyDescent="0.3">
      <c r="B53" s="55"/>
      <c r="C53" s="1" t="b">
        <v>0</v>
      </c>
      <c r="D53" s="6" t="s">
        <v>685</v>
      </c>
      <c r="F53" s="4"/>
      <c r="H53" s="40"/>
      <c r="I53" s="41"/>
      <c r="J53" s="42"/>
    </row>
    <row r="54" spans="2:10" s="41" customFormat="1" ht="3" customHeight="1" x14ac:dyDescent="0.3">
      <c r="F54" s="42"/>
      <c r="G54" s="42"/>
      <c r="H54" s="40"/>
      <c r="J54" s="42"/>
    </row>
    <row r="55" spans="2:10" x14ac:dyDescent="0.3">
      <c r="B55" s="102"/>
      <c r="C55" s="102" t="b">
        <v>0</v>
      </c>
      <c r="D55" s="103" t="s">
        <v>255</v>
      </c>
      <c r="E55" s="102"/>
      <c r="F55" s="104"/>
      <c r="G55" s="104"/>
      <c r="H55" s="105"/>
      <c r="I55" s="102"/>
      <c r="J55" s="104"/>
    </row>
    <row r="56" spans="2:10" ht="3" customHeight="1" x14ac:dyDescent="0.3">
      <c r="H56" s="58"/>
    </row>
    <row r="57" spans="2:10" x14ac:dyDescent="0.3">
      <c r="B57" s="106"/>
      <c r="D57" s="6" t="s">
        <v>269</v>
      </c>
      <c r="F57" s="144">
        <v>900</v>
      </c>
      <c r="H57" s="5"/>
      <c r="J57" s="4" t="str">
        <f>+IF(H57&gt;=1,F57*H57,"")</f>
        <v/>
      </c>
    </row>
    <row r="58" spans="2:10" x14ac:dyDescent="0.3">
      <c r="B58" s="106"/>
      <c r="D58" s="6" t="s">
        <v>270</v>
      </c>
      <c r="F58" s="144">
        <v>300</v>
      </c>
      <c r="H58" s="5"/>
      <c r="J58" s="4" t="str">
        <f>+IF(H58&gt;=1,F58*H58,"")</f>
        <v/>
      </c>
    </row>
    <row r="59" spans="2:10" s="41" customFormat="1" ht="13.2" customHeight="1" x14ac:dyDescent="0.3">
      <c r="F59" s="63"/>
      <c r="G59" s="42"/>
      <c r="H59" s="57"/>
      <c r="J59" s="42"/>
    </row>
    <row r="60" spans="2:10" s="41" customFormat="1" x14ac:dyDescent="0.3">
      <c r="B60" s="232" t="s">
        <v>264</v>
      </c>
      <c r="C60" s="233"/>
      <c r="D60" s="233"/>
      <c r="E60" s="233"/>
      <c r="F60" s="233"/>
      <c r="G60" s="233"/>
      <c r="H60" s="233"/>
      <c r="I60" s="233"/>
      <c r="J60" s="234"/>
    </row>
    <row r="61" spans="2:10" s="41" customFormat="1" x14ac:dyDescent="0.3">
      <c r="B61" s="232" t="s">
        <v>272</v>
      </c>
      <c r="C61" s="233"/>
      <c r="D61" s="233"/>
      <c r="E61" s="233"/>
      <c r="F61" s="233"/>
      <c r="G61" s="233"/>
      <c r="H61" s="233"/>
      <c r="I61" s="233"/>
      <c r="J61" s="234"/>
    </row>
    <row r="62" spans="2:10" s="41" customFormat="1" ht="15.6" customHeight="1" x14ac:dyDescent="0.3">
      <c r="B62" s="235" t="s">
        <v>242</v>
      </c>
      <c r="C62" s="235"/>
      <c r="D62" s="235"/>
      <c r="E62" s="235"/>
      <c r="F62" s="235"/>
      <c r="G62" s="235"/>
      <c r="H62" s="235"/>
      <c r="I62" s="235"/>
      <c r="J62" s="235"/>
    </row>
    <row r="63" spans="2:10" s="41" customFormat="1" ht="13.2" customHeight="1" thickBot="1" x14ac:dyDescent="0.35">
      <c r="B63" s="236"/>
      <c r="C63" s="236"/>
      <c r="D63" s="236"/>
      <c r="E63" s="236"/>
      <c r="F63" s="236"/>
      <c r="G63" s="236"/>
      <c r="H63" s="236"/>
      <c r="I63" s="236"/>
      <c r="J63" s="236"/>
    </row>
    <row r="64" spans="2:10" s="41" customFormat="1" ht="15.6" customHeight="1" x14ac:dyDescent="0.3">
      <c r="B64" s="237" t="s">
        <v>243</v>
      </c>
      <c r="C64" s="237"/>
      <c r="D64" s="237"/>
      <c r="E64" s="237"/>
      <c r="F64" s="237"/>
      <c r="G64" s="237"/>
      <c r="H64" s="237"/>
      <c r="I64" s="237"/>
      <c r="J64" s="237"/>
    </row>
  </sheetData>
  <sheetProtection selectLockedCells="1" selectUnlockedCells="1"/>
  <mergeCells count="17">
    <mergeCell ref="F19:F20"/>
    <mergeCell ref="B16:J16"/>
    <mergeCell ref="B12:J12"/>
    <mergeCell ref="B6:J6"/>
    <mergeCell ref="B8:J8"/>
    <mergeCell ref="B10:J10"/>
    <mergeCell ref="B11:J11"/>
    <mergeCell ref="B9:J9"/>
    <mergeCell ref="B13:J13"/>
    <mergeCell ref="B14:J14"/>
    <mergeCell ref="B15:J15"/>
    <mergeCell ref="B60:J60"/>
    <mergeCell ref="B62:J62"/>
    <mergeCell ref="B63:J63"/>
    <mergeCell ref="B64:J64"/>
    <mergeCell ref="F38:F39"/>
    <mergeCell ref="B61:J61"/>
  </mergeCells>
  <phoneticPr fontId="4" type="noConversion"/>
  <pageMargins left="0.35433070866141736" right="0" top="0.35433070866141736" bottom="0.35433070866141736" header="0" footer="0"/>
  <pageSetup paperSize="9" firstPageNumber="0" fitToWidth="0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 ">
                <anchor moveWithCells="1">
                  <from>
                    <xdr:col>1</xdr:col>
                    <xdr:colOff>15240</xdr:colOff>
                    <xdr:row>15</xdr:row>
                    <xdr:rowOff>114300</xdr:rowOff>
                  </from>
                  <to>
                    <xdr:col>2</xdr:col>
                    <xdr:colOff>15240</xdr:colOff>
                    <xdr:row>17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 ">
                <anchor moveWithCells="1">
                  <from>
                    <xdr:col>1</xdr:col>
                    <xdr:colOff>15240</xdr:colOff>
                    <xdr:row>20</xdr:row>
                    <xdr:rowOff>22860</xdr:rowOff>
                  </from>
                  <to>
                    <xdr:col>2</xdr:col>
                    <xdr:colOff>15240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 ">
                <anchor moveWithCells="1">
                  <from>
                    <xdr:col>1</xdr:col>
                    <xdr:colOff>22860</xdr:colOff>
                    <xdr:row>26</xdr:row>
                    <xdr:rowOff>30480</xdr:rowOff>
                  </from>
                  <to>
                    <xdr:col>2</xdr:col>
                    <xdr:colOff>22860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 altText=" ">
                <anchor moveWithCells="1">
                  <from>
                    <xdr:col>1</xdr:col>
                    <xdr:colOff>15240</xdr:colOff>
                    <xdr:row>34</xdr:row>
                    <xdr:rowOff>22860</xdr:rowOff>
                  </from>
                  <to>
                    <xdr:col>2</xdr:col>
                    <xdr:colOff>15240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 altText=" ">
                <anchor moveWithCells="1">
                  <from>
                    <xdr:col>1</xdr:col>
                    <xdr:colOff>0</xdr:colOff>
                    <xdr:row>39</xdr:row>
                    <xdr:rowOff>22860</xdr:rowOff>
                  </from>
                  <to>
                    <xdr:col>2</xdr:col>
                    <xdr:colOff>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 altText=" ">
                <anchor moveWithCells="1">
                  <from>
                    <xdr:col>1</xdr:col>
                    <xdr:colOff>15240</xdr:colOff>
                    <xdr:row>45</xdr:row>
                    <xdr:rowOff>30480</xdr:rowOff>
                  </from>
                  <to>
                    <xdr:col>2</xdr:col>
                    <xdr:colOff>15240</xdr:colOff>
                    <xdr:row>47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 altText=" ">
                <anchor moveWithCells="1">
                  <from>
                    <xdr:col>1</xdr:col>
                    <xdr:colOff>15240</xdr:colOff>
                    <xdr:row>53</xdr:row>
                    <xdr:rowOff>114300</xdr:rowOff>
                  </from>
                  <to>
                    <xdr:col>2</xdr:col>
                    <xdr:colOff>15240</xdr:colOff>
                    <xdr:row>55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1"/>
  <dimension ref="B6:M75"/>
  <sheetViews>
    <sheetView zoomScaleNormal="100" workbookViewId="0">
      <selection activeCell="D48" sqref="D48"/>
    </sheetView>
  </sheetViews>
  <sheetFormatPr defaultColWidth="12" defaultRowHeight="15.6" x14ac:dyDescent="0.3"/>
  <cols>
    <col min="1" max="1" width="1.33203125" style="7" customWidth="1"/>
    <col min="2" max="2" width="3.5546875" style="7" customWidth="1"/>
    <col min="3" max="3" width="0.5546875" style="7" customWidth="1"/>
    <col min="4" max="4" width="65.77734375" style="7" customWidth="1"/>
    <col min="5" max="5" width="0.5546875" style="7" customWidth="1"/>
    <col min="6" max="6" width="11.33203125" style="8" customWidth="1"/>
    <col min="7" max="7" width="0.5546875" style="8" customWidth="1"/>
    <col min="8" max="8" width="3.33203125" style="9" customWidth="1"/>
    <col min="9" max="9" width="0.5546875" style="7" customWidth="1"/>
    <col min="10" max="10" width="10.33203125" style="8" customWidth="1"/>
    <col min="11" max="11" width="0.5546875" style="7" customWidth="1"/>
    <col min="12" max="16384" width="12" style="7"/>
  </cols>
  <sheetData>
    <row r="6" spans="2:10" ht="15.6" customHeight="1" x14ac:dyDescent="0.3">
      <c r="B6" s="70"/>
      <c r="C6" s="71"/>
      <c r="D6" s="70" t="s">
        <v>247</v>
      </c>
      <c r="E6" s="67"/>
      <c r="F6" s="68"/>
      <c r="G6" s="68"/>
      <c r="H6" s="69"/>
      <c r="I6" s="67"/>
      <c r="J6" s="68"/>
    </row>
    <row r="7" spans="2:10" ht="3" customHeight="1" x14ac:dyDescent="0.3"/>
    <row r="8" spans="2:10" ht="15.6" customHeight="1" x14ac:dyDescent="0.3">
      <c r="B8" s="72"/>
      <c r="C8" s="66"/>
      <c r="D8" s="73" t="s">
        <v>244</v>
      </c>
      <c r="E8" s="12"/>
      <c r="F8" s="59">
        <v>150</v>
      </c>
      <c r="G8" s="14"/>
      <c r="H8" s="15"/>
      <c r="I8" s="12"/>
      <c r="J8" s="13" t="str">
        <f>+IF(H8&gt;=1,F8*H8,"")</f>
        <v/>
      </c>
    </row>
    <row r="9" spans="2:10" ht="1.95" customHeight="1" x14ac:dyDescent="0.3"/>
    <row r="10" spans="2:10" ht="15.6" customHeight="1" x14ac:dyDescent="0.3">
      <c r="B10" s="72"/>
      <c r="C10" s="66"/>
      <c r="D10" s="140" t="s">
        <v>261</v>
      </c>
      <c r="E10" s="12"/>
      <c r="F10" s="59">
        <v>100</v>
      </c>
      <c r="G10" s="14"/>
      <c r="H10" s="15"/>
      <c r="I10" s="12"/>
      <c r="J10" s="13" t="str">
        <f>+IF(H10&gt;=1,F10*H10,"")</f>
        <v/>
      </c>
    </row>
    <row r="11" spans="2:10" ht="3" customHeight="1" x14ac:dyDescent="0.3">
      <c r="H11" s="60"/>
    </row>
    <row r="12" spans="2:10" ht="15.6" customHeight="1" x14ac:dyDescent="0.3">
      <c r="B12" s="117"/>
      <c r="C12" s="117"/>
      <c r="D12" s="117" t="s">
        <v>248</v>
      </c>
      <c r="E12" s="118"/>
      <c r="F12" s="119"/>
      <c r="G12" s="119"/>
      <c r="H12" s="120"/>
      <c r="I12" s="118"/>
      <c r="J12" s="119"/>
    </row>
    <row r="13" spans="2:10" ht="3" customHeight="1" x14ac:dyDescent="0.3">
      <c r="B13" s="87"/>
      <c r="C13" s="87"/>
      <c r="D13" s="87"/>
      <c r="E13" s="87"/>
      <c r="F13" s="88"/>
      <c r="G13" s="88"/>
      <c r="H13" s="89"/>
      <c r="I13" s="87"/>
      <c r="J13" s="88"/>
    </row>
    <row r="14" spans="2:10" ht="15.6" customHeight="1" x14ac:dyDescent="0.3">
      <c r="B14" s="121"/>
      <c r="C14" s="116"/>
      <c r="D14" s="78" t="s">
        <v>260</v>
      </c>
      <c r="E14" s="79"/>
      <c r="F14" s="143">
        <v>200</v>
      </c>
      <c r="G14" s="81"/>
      <c r="H14" s="145"/>
      <c r="I14" s="146"/>
      <c r="J14" s="147" t="str">
        <f>+IF(H14&gt;=1,F14*H14,"")</f>
        <v/>
      </c>
    </row>
    <row r="15" spans="2:10" ht="1.95" customHeight="1" x14ac:dyDescent="0.3">
      <c r="B15" s="87"/>
      <c r="C15" s="87"/>
      <c r="D15" s="87"/>
      <c r="E15" s="87"/>
      <c r="F15" s="88"/>
      <c r="G15" s="88"/>
      <c r="H15" s="89"/>
      <c r="I15" s="87"/>
      <c r="J15" s="88"/>
    </row>
    <row r="16" spans="2:10" ht="15.6" customHeight="1" x14ac:dyDescent="0.3">
      <c r="B16" s="121"/>
      <c r="C16" s="116"/>
      <c r="D16" s="78" t="s">
        <v>259</v>
      </c>
      <c r="E16" s="79"/>
      <c r="F16" s="80">
        <v>200</v>
      </c>
      <c r="G16" s="81"/>
      <c r="H16" s="82"/>
      <c r="I16" s="79"/>
      <c r="J16" s="83" t="str">
        <f>+IF(H16&gt;=1,F16*H16,"")</f>
        <v/>
      </c>
    </row>
    <row r="17" spans="2:10" ht="1.95" customHeight="1" x14ac:dyDescent="0.3">
      <c r="B17" s="87"/>
      <c r="C17" s="87"/>
      <c r="D17" s="87"/>
      <c r="E17" s="87"/>
      <c r="F17" s="88"/>
      <c r="G17" s="88"/>
      <c r="H17" s="89"/>
      <c r="I17" s="87"/>
      <c r="J17" s="88"/>
    </row>
    <row r="18" spans="2:10" ht="15.6" customHeight="1" x14ac:dyDescent="0.3">
      <c r="B18" s="121"/>
      <c r="C18" s="116"/>
      <c r="D18" s="141" t="s">
        <v>263</v>
      </c>
      <c r="E18" s="79"/>
      <c r="F18" s="143">
        <v>360</v>
      </c>
      <c r="G18" s="81"/>
      <c r="H18" s="145"/>
      <c r="I18" s="146"/>
      <c r="J18" s="147" t="str">
        <f>+IF(H18&gt;=1,F18*H18,"")</f>
        <v/>
      </c>
    </row>
    <row r="19" spans="2:10" ht="1.95" customHeight="1" x14ac:dyDescent="0.3">
      <c r="B19" s="87"/>
      <c r="C19" s="87"/>
      <c r="D19" s="87"/>
      <c r="E19" s="87"/>
      <c r="F19" s="88"/>
      <c r="G19" s="88"/>
      <c r="H19" s="148"/>
      <c r="I19" s="149"/>
      <c r="J19" s="150"/>
    </row>
    <row r="20" spans="2:10" ht="15.6" customHeight="1" x14ac:dyDescent="0.3">
      <c r="B20" s="121"/>
      <c r="C20" s="116"/>
      <c r="D20" s="141" t="s">
        <v>262</v>
      </c>
      <c r="E20" s="79"/>
      <c r="F20" s="143">
        <v>75</v>
      </c>
      <c r="G20" s="81"/>
      <c r="H20" s="145"/>
      <c r="I20" s="146"/>
      <c r="J20" s="147" t="str">
        <f>+IF(H20&gt;=1,F20*H20,"")</f>
        <v/>
      </c>
    </row>
    <row r="21" spans="2:10" ht="1.95" customHeight="1" x14ac:dyDescent="0.3">
      <c r="B21" s="87"/>
      <c r="C21" s="87"/>
      <c r="D21" s="87"/>
      <c r="E21" s="87"/>
      <c r="F21" s="88"/>
      <c r="G21" s="88"/>
      <c r="H21" s="148"/>
      <c r="I21" s="149"/>
      <c r="J21" s="150"/>
    </row>
    <row r="22" spans="2:10" ht="15.6" customHeight="1" x14ac:dyDescent="0.3">
      <c r="B22" s="122"/>
      <c r="C22" s="116"/>
      <c r="D22" s="78" t="s">
        <v>276</v>
      </c>
      <c r="E22" s="79"/>
      <c r="F22" s="143">
        <v>600</v>
      </c>
      <c r="G22" s="81"/>
      <c r="H22" s="145"/>
      <c r="I22" s="146"/>
      <c r="J22" s="147" t="str">
        <f>+IF(H22&gt;=1,F22*H22,"")</f>
        <v/>
      </c>
    </row>
    <row r="23" spans="2:10" ht="15.6" customHeight="1" x14ac:dyDescent="0.3">
      <c r="B23" s="122"/>
      <c r="C23" s="116"/>
      <c r="D23" s="90" t="s">
        <v>267</v>
      </c>
      <c r="E23" s="79"/>
      <c r="F23" s="80"/>
      <c r="G23" s="81"/>
      <c r="H23" s="84"/>
      <c r="I23" s="85"/>
      <c r="J23" s="86" t="str">
        <f>+IF(H23&gt;=1,F23*H23,"")</f>
        <v/>
      </c>
    </row>
    <row r="24" spans="2:10" ht="1.95" customHeight="1" x14ac:dyDescent="0.3">
      <c r="B24" s="87"/>
      <c r="C24" s="87"/>
      <c r="D24" s="87"/>
      <c r="E24" s="87"/>
      <c r="F24" s="88"/>
      <c r="G24" s="88"/>
      <c r="H24" s="89"/>
      <c r="I24" s="87"/>
      <c r="J24" s="88"/>
    </row>
    <row r="25" spans="2:10" ht="15.6" customHeight="1" x14ac:dyDescent="0.3">
      <c r="B25" s="122"/>
      <c r="C25" s="116"/>
      <c r="D25" s="78" t="s">
        <v>275</v>
      </c>
      <c r="E25" s="79"/>
      <c r="F25" s="143">
        <v>300</v>
      </c>
      <c r="G25" s="81"/>
      <c r="H25" s="145"/>
      <c r="I25" s="146"/>
      <c r="J25" s="147" t="str">
        <f>+IF(H25&gt;=1,F25*H25,"")</f>
        <v/>
      </c>
    </row>
    <row r="26" spans="2:10" ht="15.6" customHeight="1" x14ac:dyDescent="0.3">
      <c r="B26" s="122"/>
      <c r="C26" s="116"/>
      <c r="D26" s="78" t="s">
        <v>258</v>
      </c>
      <c r="E26" s="79"/>
      <c r="F26" s="80"/>
      <c r="G26" s="81"/>
      <c r="H26" s="84"/>
      <c r="I26" s="85"/>
      <c r="J26" s="86" t="str">
        <f>+IF(H26&gt;=1,F26*H26,"")</f>
        <v/>
      </c>
    </row>
    <row r="27" spans="2:10" ht="1.95" customHeight="1" x14ac:dyDescent="0.3">
      <c r="B27" s="87"/>
      <c r="C27" s="87"/>
      <c r="D27" s="87"/>
      <c r="E27" s="87"/>
      <c r="F27" s="88"/>
      <c r="G27" s="88"/>
      <c r="H27" s="89"/>
      <c r="I27" s="87"/>
      <c r="J27" s="88"/>
    </row>
    <row r="28" spans="2:10" ht="15.6" customHeight="1" x14ac:dyDescent="0.3">
      <c r="B28" s="121"/>
      <c r="C28" s="116"/>
      <c r="D28" s="78" t="s">
        <v>277</v>
      </c>
      <c r="E28" s="79"/>
      <c r="F28" s="143">
        <v>300</v>
      </c>
      <c r="G28" s="81"/>
      <c r="H28" s="145"/>
      <c r="I28" s="146"/>
      <c r="J28" s="147" t="str">
        <f>+IF(H28&gt;=1,F28*H28,"")</f>
        <v/>
      </c>
    </row>
    <row r="29" spans="2:10" ht="15.6" customHeight="1" x14ac:dyDescent="0.3">
      <c r="B29" s="121"/>
      <c r="C29" s="116"/>
      <c r="D29" s="90" t="s">
        <v>268</v>
      </c>
      <c r="E29" s="79"/>
      <c r="F29" s="80"/>
      <c r="G29" s="81"/>
      <c r="H29" s="84"/>
      <c r="I29" s="85"/>
      <c r="J29" s="86" t="str">
        <f>+IF(H29&gt;=1,F29*H29,"")</f>
        <v/>
      </c>
    </row>
    <row r="30" spans="2:10" s="110" customFormat="1" ht="1.95" customHeight="1" x14ac:dyDescent="0.3">
      <c r="B30" s="107"/>
      <c r="C30" s="77"/>
      <c r="D30" s="108"/>
      <c r="E30" s="85"/>
      <c r="F30" s="109"/>
      <c r="G30" s="86"/>
      <c r="H30" s="84"/>
      <c r="I30" s="85"/>
      <c r="J30" s="86"/>
    </row>
    <row r="31" spans="2:10" ht="15.6" customHeight="1" x14ac:dyDescent="0.3">
      <c r="B31" s="121"/>
      <c r="C31" s="116"/>
      <c r="D31" s="78" t="s">
        <v>274</v>
      </c>
      <c r="E31" s="79"/>
      <c r="F31" s="80"/>
      <c r="G31" s="81"/>
      <c r="H31" s="82"/>
      <c r="I31" s="79"/>
      <c r="J31" s="83" t="str">
        <f>+IF(H31&gt;=1,F31*H31,"")</f>
        <v/>
      </c>
    </row>
    <row r="32" spans="2:10" s="110" customFormat="1" ht="1.95" customHeight="1" x14ac:dyDescent="0.3">
      <c r="B32" s="107"/>
      <c r="C32" s="77"/>
      <c r="D32" s="108"/>
      <c r="E32" s="85"/>
      <c r="F32" s="109"/>
      <c r="G32" s="86"/>
      <c r="H32" s="84"/>
      <c r="I32" s="85"/>
      <c r="J32" s="86"/>
    </row>
    <row r="33" spans="2:13" ht="15.6" customHeight="1" x14ac:dyDescent="0.3">
      <c r="B33" s="121"/>
      <c r="C33" s="116"/>
      <c r="D33" s="78" t="s">
        <v>265</v>
      </c>
      <c r="E33" s="79"/>
      <c r="F33" s="80"/>
      <c r="G33" s="81"/>
      <c r="H33" s="82"/>
      <c r="I33" s="79"/>
      <c r="J33" s="83" t="str">
        <f>+IF(H33&gt;=1,F33*H33,"")</f>
        <v/>
      </c>
    </row>
    <row r="34" spans="2:13" s="110" customFormat="1" ht="3" customHeight="1" x14ac:dyDescent="0.3">
      <c r="B34" s="107"/>
      <c r="C34" s="77"/>
      <c r="D34" s="108"/>
      <c r="E34" s="85"/>
      <c r="F34" s="109"/>
      <c r="G34" s="86"/>
      <c r="H34" s="84"/>
      <c r="I34" s="85"/>
      <c r="J34" s="86"/>
    </row>
    <row r="35" spans="2:13" ht="15.6" customHeight="1" x14ac:dyDescent="0.3">
      <c r="B35" s="111"/>
      <c r="C35" s="111"/>
      <c r="D35" s="128" t="s">
        <v>245</v>
      </c>
      <c r="E35" s="112"/>
      <c r="F35" s="113"/>
      <c r="G35" s="113"/>
      <c r="H35" s="114"/>
      <c r="I35" s="112"/>
      <c r="J35" s="113"/>
    </row>
    <row r="36" spans="2:13" ht="3" customHeight="1" x14ac:dyDescent="0.3">
      <c r="H36" s="97"/>
    </row>
    <row r="37" spans="2:13" ht="15.6" customHeight="1" x14ac:dyDescent="0.3">
      <c r="B37" s="115"/>
      <c r="C37" s="66"/>
      <c r="D37" s="73" t="s">
        <v>246</v>
      </c>
      <c r="E37" s="12"/>
      <c r="F37" s="59">
        <v>1980</v>
      </c>
      <c r="G37" s="14"/>
      <c r="H37" s="15"/>
      <c r="I37" s="12"/>
      <c r="J37" s="13" t="str">
        <f>+IF(H37&gt;=1,F37*H37,"")</f>
        <v/>
      </c>
    </row>
    <row r="38" spans="2:13" ht="15.6" customHeight="1" x14ac:dyDescent="0.3">
      <c r="B38" s="115"/>
      <c r="C38" s="66"/>
      <c r="D38" s="73" t="s">
        <v>271</v>
      </c>
      <c r="E38" s="12"/>
      <c r="F38" s="59"/>
      <c r="G38" s="14"/>
      <c r="H38" s="74"/>
      <c r="I38" s="75"/>
      <c r="J38" s="76"/>
    </row>
    <row r="39" spans="2:13" ht="3" customHeight="1" x14ac:dyDescent="0.3">
      <c r="H39" s="97"/>
    </row>
    <row r="40" spans="2:13" ht="15.6" customHeight="1" x14ac:dyDescent="0.3">
      <c r="B40" s="123"/>
      <c r="C40" s="123"/>
      <c r="D40" s="127" t="s">
        <v>241</v>
      </c>
      <c r="E40" s="124"/>
      <c r="F40" s="125"/>
      <c r="G40" s="125"/>
      <c r="H40" s="126"/>
      <c r="I40" s="124"/>
      <c r="J40" s="125"/>
    </row>
    <row r="41" spans="2:13" ht="3" customHeight="1" x14ac:dyDescent="0.3">
      <c r="H41" s="97"/>
    </row>
    <row r="42" spans="2:13" x14ac:dyDescent="0.3">
      <c r="B42" s="129"/>
      <c r="C42" s="62"/>
      <c r="D42" s="91" t="s">
        <v>249</v>
      </c>
      <c r="F42" s="10">
        <v>90</v>
      </c>
      <c r="H42" s="11"/>
      <c r="J42" s="10" t="str">
        <f>+IF(H42&gt;=1,F42*H42,"")</f>
        <v/>
      </c>
    </row>
    <row r="43" spans="2:13" ht="1.95" customHeight="1" x14ac:dyDescent="0.3">
      <c r="B43" s="56"/>
      <c r="C43" s="56"/>
      <c r="D43" s="56"/>
    </row>
    <row r="44" spans="2:13" x14ac:dyDescent="0.3">
      <c r="B44" s="129"/>
      <c r="C44" s="62"/>
      <c r="D44" s="91" t="s">
        <v>686</v>
      </c>
      <c r="F44" s="10">
        <v>120</v>
      </c>
      <c r="H44" s="11"/>
      <c r="J44" s="10" t="str">
        <f>+IF(H44&gt;=1,F44*H44,"")</f>
        <v/>
      </c>
      <c r="M44" s="96"/>
    </row>
    <row r="45" spans="2:13" ht="1.95" customHeight="1" x14ac:dyDescent="0.3">
      <c r="B45" s="56"/>
      <c r="C45" s="56"/>
      <c r="D45" s="56"/>
    </row>
    <row r="46" spans="2:13" x14ac:dyDescent="0.3">
      <c r="B46" s="129"/>
      <c r="C46" s="62"/>
      <c r="D46" s="91" t="s">
        <v>615</v>
      </c>
      <c r="F46" s="10">
        <v>650</v>
      </c>
      <c r="H46" s="11"/>
      <c r="J46" s="10" t="str">
        <f>+IF(H46&gt;=1,F46*H46,"")</f>
        <v/>
      </c>
    </row>
    <row r="47" spans="2:13" ht="1.95" customHeight="1" x14ac:dyDescent="0.3">
      <c r="B47" s="56"/>
      <c r="C47" s="56"/>
      <c r="D47" s="56"/>
    </row>
    <row r="48" spans="2:13" x14ac:dyDescent="0.3">
      <c r="B48" s="129"/>
      <c r="C48" s="62"/>
      <c r="D48" s="91" t="s">
        <v>767</v>
      </c>
      <c r="F48" s="10">
        <v>370</v>
      </c>
      <c r="G48" s="139"/>
      <c r="H48" s="11"/>
      <c r="I48" s="110"/>
      <c r="J48" s="10" t="str">
        <f>+IF(H48&gt;=1,F48*H48,"")</f>
        <v/>
      </c>
    </row>
    <row r="49" spans="2:10" ht="1.95" customHeight="1" x14ac:dyDescent="0.3">
      <c r="H49" s="60"/>
    </row>
    <row r="50" spans="2:10" x14ac:dyDescent="0.3">
      <c r="B50" s="129"/>
      <c r="C50" s="62"/>
      <c r="D50" s="91" t="s">
        <v>250</v>
      </c>
      <c r="E50" s="110"/>
      <c r="F50" s="10">
        <v>320</v>
      </c>
      <c r="H50" s="11"/>
      <c r="J50" s="10" t="str">
        <f>+IF(H50&gt;=1,F50*H50,"")</f>
        <v/>
      </c>
    </row>
    <row r="51" spans="2:10" ht="1.95" customHeight="1" x14ac:dyDescent="0.3">
      <c r="B51" s="110"/>
      <c r="H51" s="60"/>
    </row>
    <row r="52" spans="2:10" x14ac:dyDescent="0.3">
      <c r="B52" s="129"/>
      <c r="C52" s="62"/>
      <c r="D52" s="91" t="s">
        <v>251</v>
      </c>
      <c r="F52" s="10">
        <v>25</v>
      </c>
      <c r="H52" s="11"/>
      <c r="J52" s="10" t="str">
        <f>+IF(H52&gt;=1,F52*H52,"")</f>
        <v/>
      </c>
    </row>
    <row r="53" spans="2:10" ht="8.6999999999999993" customHeight="1" x14ac:dyDescent="0.3"/>
    <row r="54" spans="2:10" s="16" customFormat="1" ht="15" customHeight="1" x14ac:dyDescent="0.35">
      <c r="B54" s="153">
        <f>+B56+B57</f>
        <v>0</v>
      </c>
      <c r="C54" s="130"/>
      <c r="D54" s="131" t="str">
        <f>+IF(B54=0,"","TOTALE FORNITURA A LISTINO")</f>
        <v/>
      </c>
      <c r="E54" s="142"/>
      <c r="F54" s="274" t="str">
        <f>+IF(AND(B54&lt;&gt;0,ANAGRAFICA!F15="X"),SUM(J8:J52)+SUM(PACK!J19:J58),"")</f>
        <v/>
      </c>
      <c r="G54" s="274"/>
      <c r="H54" s="274"/>
      <c r="I54" s="133"/>
      <c r="J54" s="154" t="str">
        <f>+IF(B54=0,"","€ + iva")</f>
        <v/>
      </c>
    </row>
    <row r="55" spans="2:10" ht="7.2" customHeight="1" x14ac:dyDescent="0.3">
      <c r="B55" s="261"/>
      <c r="C55" s="261"/>
      <c r="D55" s="261"/>
      <c r="E55" s="261"/>
      <c r="F55" s="261"/>
      <c r="G55" s="261"/>
      <c r="H55" s="261"/>
      <c r="I55" s="261"/>
      <c r="J55" s="261"/>
    </row>
    <row r="56" spans="2:10" s="16" customFormat="1" ht="13.95" customHeight="1" x14ac:dyDescent="0.35">
      <c r="B56" s="151">
        <v>0</v>
      </c>
      <c r="C56" s="134"/>
      <c r="D56" s="277" t="s">
        <v>252</v>
      </c>
      <c r="E56" s="142"/>
      <c r="F56" s="275" t="str">
        <f>+IF(ANAGRAFICA!F15="X",+(SUM(J8:J52)+SUM(PACK!J19:J58))*(1-B56)-B57,"")</f>
        <v/>
      </c>
      <c r="G56" s="275"/>
      <c r="H56" s="275"/>
      <c r="I56" s="275"/>
      <c r="J56" s="276" t="s">
        <v>11</v>
      </c>
    </row>
    <row r="57" spans="2:10" s="16" customFormat="1" ht="13.95" customHeight="1" x14ac:dyDescent="0.35">
      <c r="B57" s="152">
        <v>0</v>
      </c>
      <c r="C57" s="134"/>
      <c r="D57" s="277"/>
      <c r="E57" s="142"/>
      <c r="F57" s="275"/>
      <c r="G57" s="275"/>
      <c r="H57" s="275"/>
      <c r="I57" s="275"/>
      <c r="J57" s="276"/>
    </row>
    <row r="58" spans="2:10" s="16" customFormat="1" ht="7.2" customHeight="1" x14ac:dyDescent="0.35">
      <c r="B58" s="17"/>
      <c r="C58" s="18"/>
      <c r="D58" s="19"/>
      <c r="F58" s="20"/>
      <c r="G58" s="20"/>
      <c r="H58" s="20"/>
      <c r="I58" s="20"/>
      <c r="J58" s="20"/>
    </row>
    <row r="59" spans="2:10" s="16" customFormat="1" ht="18" x14ac:dyDescent="0.35">
      <c r="B59" s="271" t="str">
        <f>+IF(ANAGRAFICA!F17="","","OFFERTA VALIDA SINO AL ")</f>
        <v/>
      </c>
      <c r="C59" s="271"/>
      <c r="D59" s="271"/>
      <c r="E59" s="132"/>
      <c r="F59" s="260" t="str">
        <f>+IF(ANAGRAFICA!F17="","",+ANAGRAFICA!L17)</f>
        <v/>
      </c>
      <c r="G59" s="260"/>
      <c r="H59" s="260"/>
      <c r="I59" s="260"/>
      <c r="J59" s="260"/>
    </row>
    <row r="60" spans="2:10" ht="6" customHeight="1" x14ac:dyDescent="0.3">
      <c r="B60" s="261"/>
      <c r="C60" s="261"/>
      <c r="D60" s="261"/>
      <c r="E60" s="261"/>
      <c r="F60" s="261"/>
      <c r="G60" s="261"/>
      <c r="H60" s="261"/>
      <c r="I60" s="261"/>
      <c r="J60" s="261"/>
    </row>
    <row r="61" spans="2:10" x14ac:dyDescent="0.3">
      <c r="B61" s="272" t="str">
        <f>+ANAGRAFICA!L19</f>
        <v>PAGAMENTO : 50% ACCONTO - 50% CONSEGNA</v>
      </c>
      <c r="C61" s="272"/>
      <c r="D61" s="272"/>
      <c r="E61" s="272"/>
      <c r="F61" s="272"/>
      <c r="G61" s="272"/>
      <c r="H61" s="272"/>
      <c r="I61" s="272"/>
      <c r="J61" s="272"/>
    </row>
    <row r="62" spans="2:10" ht="7.2" customHeight="1" thickBot="1" x14ac:dyDescent="0.35"/>
    <row r="63" spans="2:10" x14ac:dyDescent="0.3">
      <c r="B63" s="264" t="s">
        <v>670</v>
      </c>
      <c r="C63" s="265"/>
      <c r="D63" s="265"/>
      <c r="E63" s="265"/>
      <c r="F63" s="265"/>
      <c r="G63" s="265"/>
      <c r="H63" s="265"/>
      <c r="I63" s="265"/>
      <c r="J63" s="266"/>
    </row>
    <row r="64" spans="2:10" ht="15.15" customHeight="1" thickBot="1" x14ac:dyDescent="0.35">
      <c r="B64" s="267"/>
      <c r="C64" s="268"/>
      <c r="D64" s="268"/>
      <c r="E64" s="268"/>
      <c r="F64" s="268"/>
      <c r="G64" s="268"/>
      <c r="H64" s="268"/>
      <c r="I64" s="268"/>
      <c r="J64" s="269"/>
    </row>
    <row r="65" spans="2:10" ht="12.6" customHeight="1" x14ac:dyDescent="0.3">
      <c r="B65" s="21"/>
      <c r="C65" s="21"/>
      <c r="D65" s="21"/>
      <c r="E65" s="21"/>
      <c r="F65" s="21"/>
      <c r="G65" s="21"/>
      <c r="H65" s="21"/>
      <c r="I65" s="21"/>
      <c r="J65" s="21"/>
    </row>
    <row r="66" spans="2:10" x14ac:dyDescent="0.3">
      <c r="B66" s="270" t="s">
        <v>10</v>
      </c>
      <c r="C66" s="270"/>
      <c r="D66" s="270"/>
      <c r="E66" s="8"/>
      <c r="F66" s="263" t="s">
        <v>9</v>
      </c>
      <c r="G66" s="263"/>
      <c r="H66" s="263"/>
      <c r="I66" s="263"/>
      <c r="J66" s="263"/>
    </row>
    <row r="67" spans="2:10" ht="15" customHeight="1" x14ac:dyDescent="0.3">
      <c r="B67" s="7" t="s">
        <v>7</v>
      </c>
      <c r="E67" s="21"/>
      <c r="F67" s="262" t="s">
        <v>8</v>
      </c>
      <c r="G67" s="262"/>
      <c r="H67" s="262"/>
      <c r="I67" s="262"/>
      <c r="J67" s="262"/>
    </row>
    <row r="68" spans="2:10" ht="15" customHeight="1" x14ac:dyDescent="0.3">
      <c r="E68" s="21"/>
      <c r="F68" s="22"/>
      <c r="G68" s="22"/>
      <c r="H68" s="22"/>
      <c r="I68" s="22"/>
      <c r="J68" s="22"/>
    </row>
    <row r="69" spans="2:10" ht="15" customHeight="1" x14ac:dyDescent="0.3">
      <c r="E69" s="21"/>
      <c r="F69" s="22"/>
      <c r="G69" s="22"/>
      <c r="H69" s="22"/>
      <c r="I69" s="22"/>
      <c r="J69" s="22"/>
    </row>
    <row r="70" spans="2:10" x14ac:dyDescent="0.3">
      <c r="B70" s="21"/>
      <c r="C70" s="21"/>
      <c r="D70" s="21"/>
      <c r="E70" s="21"/>
    </row>
    <row r="71" spans="2:10" x14ac:dyDescent="0.3">
      <c r="B71" s="21"/>
      <c r="C71" s="21"/>
      <c r="D71" s="21"/>
      <c r="E71" s="21"/>
      <c r="J71" s="22"/>
    </row>
    <row r="72" spans="2:10" x14ac:dyDescent="0.3">
      <c r="B72" s="21"/>
      <c r="C72" s="21"/>
      <c r="D72" s="21"/>
      <c r="E72" s="21"/>
      <c r="H72" s="60"/>
      <c r="J72" s="61"/>
    </row>
    <row r="73" spans="2:10" x14ac:dyDescent="0.3">
      <c r="B73" s="21"/>
      <c r="C73" s="21"/>
      <c r="D73" s="21"/>
      <c r="E73" s="21"/>
      <c r="H73" s="60"/>
      <c r="J73" s="61"/>
    </row>
    <row r="74" spans="2:10" ht="16.2" thickBot="1" x14ac:dyDescent="0.35">
      <c r="B74" s="273"/>
      <c r="C74" s="273"/>
      <c r="D74" s="273"/>
      <c r="E74" s="273"/>
      <c r="F74" s="273"/>
      <c r="G74" s="273"/>
      <c r="H74" s="273"/>
      <c r="I74" s="273"/>
      <c r="J74" s="273"/>
    </row>
    <row r="75" spans="2:10" s="65" customFormat="1" ht="15.6" customHeight="1" x14ac:dyDescent="0.3">
      <c r="B75" s="237" t="s">
        <v>243</v>
      </c>
      <c r="C75" s="237"/>
      <c r="D75" s="237"/>
      <c r="E75" s="237"/>
      <c r="F75" s="237"/>
      <c r="G75" s="237"/>
      <c r="H75" s="237"/>
      <c r="I75" s="237"/>
      <c r="J75" s="237"/>
    </row>
  </sheetData>
  <sheetProtection selectLockedCells="1" selectUnlockedCells="1"/>
  <mergeCells count="15">
    <mergeCell ref="F54:H54"/>
    <mergeCell ref="B55:J55"/>
    <mergeCell ref="F56:I57"/>
    <mergeCell ref="J56:J57"/>
    <mergeCell ref="D56:D57"/>
    <mergeCell ref="B75:J75"/>
    <mergeCell ref="F59:J59"/>
    <mergeCell ref="B60:J60"/>
    <mergeCell ref="F67:J67"/>
    <mergeCell ref="F66:J66"/>
    <mergeCell ref="B63:J64"/>
    <mergeCell ref="B66:D66"/>
    <mergeCell ref="B59:D59"/>
    <mergeCell ref="B61:J61"/>
    <mergeCell ref="B74:J74"/>
  </mergeCells>
  <phoneticPr fontId="4" type="noConversion"/>
  <pageMargins left="0.35433070866141736" right="0" top="0.35433070866141736" bottom="0.35433070866141736" header="0" footer="0"/>
  <pageSetup paperSize="9" firstPageNumber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63" r:id="rId4" name="Check Box 15">
              <controlPr defaultSize="0" autoFill="0" autoLine="0" autoPict="0">
                <anchor moveWithCells="1">
                  <from>
                    <xdr:col>1</xdr:col>
                    <xdr:colOff>15240</xdr:colOff>
                    <xdr:row>6</xdr:row>
                    <xdr:rowOff>38100</xdr:rowOff>
                  </from>
                  <to>
                    <xdr:col>2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5" name="Check Box 17">
              <controlPr defaultSize="0" autoFill="0" autoLine="0" autoPict="0">
                <anchor moveWithCells="1">
                  <from>
                    <xdr:col>1</xdr:col>
                    <xdr:colOff>15240</xdr:colOff>
                    <xdr:row>9</xdr:row>
                    <xdr:rowOff>0</xdr:rowOff>
                  </from>
                  <to>
                    <xdr:col>2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6" name="Check Box 23">
              <controlPr defaultSize="0" autoFill="0" autoLine="0" autoPict="0">
                <anchor moveWithCells="1">
                  <from>
                    <xdr:col>1</xdr:col>
                    <xdr:colOff>15240</xdr:colOff>
                    <xdr:row>41</xdr:row>
                    <xdr:rowOff>0</xdr:rowOff>
                  </from>
                  <to>
                    <xdr:col>2</xdr:col>
                    <xdr:colOff>22860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7" name="Check Box 24">
              <controlPr defaultSize="0" autoFill="0" autoLine="0" autoPict="0">
                <anchor moveWithCells="1">
                  <from>
                    <xdr:col>1</xdr:col>
                    <xdr:colOff>15240</xdr:colOff>
                    <xdr:row>43</xdr:row>
                    <xdr:rowOff>0</xdr:rowOff>
                  </from>
                  <to>
                    <xdr:col>2</xdr:col>
                    <xdr:colOff>22860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8" name="Check Box 25">
              <controlPr defaultSize="0" autoFill="0" autoLine="0" autoPict="0">
                <anchor moveWithCells="1">
                  <from>
                    <xdr:col>1</xdr:col>
                    <xdr:colOff>15240</xdr:colOff>
                    <xdr:row>45</xdr:row>
                    <xdr:rowOff>0</xdr:rowOff>
                  </from>
                  <to>
                    <xdr:col>2</xdr:col>
                    <xdr:colOff>22860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9" name="Check Box 26">
              <controlPr defaultSize="0" autoFill="0" autoLine="0" autoPict="0">
                <anchor moveWithCells="1">
                  <from>
                    <xdr:col>1</xdr:col>
                    <xdr:colOff>15240</xdr:colOff>
                    <xdr:row>47</xdr:row>
                    <xdr:rowOff>0</xdr:rowOff>
                  </from>
                  <to>
                    <xdr:col>2</xdr:col>
                    <xdr:colOff>22860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" name="Check Box 28">
              <controlPr defaultSize="0" autoFill="0" autoLine="0" autoPict="0">
                <anchor moveWithCells="1">
                  <from>
                    <xdr:col>1</xdr:col>
                    <xdr:colOff>15240</xdr:colOff>
                    <xdr:row>49</xdr:row>
                    <xdr:rowOff>0</xdr:rowOff>
                  </from>
                  <to>
                    <xdr:col>2</xdr:col>
                    <xdr:colOff>22860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1" name="Check Box 29">
              <controlPr defaultSize="0" autoFill="0" autoLine="0" autoPict="0">
                <anchor moveWithCells="1">
                  <from>
                    <xdr:col>1</xdr:col>
                    <xdr:colOff>15240</xdr:colOff>
                    <xdr:row>51</xdr:row>
                    <xdr:rowOff>0</xdr:rowOff>
                  </from>
                  <to>
                    <xdr:col>2</xdr:col>
                    <xdr:colOff>22860</xdr:colOff>
                    <xdr:row>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2" name="Check Box 30">
              <controlPr defaultSize="0" autoFill="0" autoLine="0" autoPict="0">
                <anchor moveWithCells="1">
                  <from>
                    <xdr:col>1</xdr:col>
                    <xdr:colOff>15240</xdr:colOff>
                    <xdr:row>36</xdr:row>
                    <xdr:rowOff>0</xdr:rowOff>
                  </from>
                  <to>
                    <xdr:col>2</xdr:col>
                    <xdr:colOff>22860</xdr:colOff>
                    <xdr:row>37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3" name="Check Box 19">
              <controlPr defaultSize="0" autoFill="0" autoLine="0" autoPict="0">
                <anchor moveWithCells="1">
                  <from>
                    <xdr:col>1</xdr:col>
                    <xdr:colOff>15240</xdr:colOff>
                    <xdr:row>15</xdr:row>
                    <xdr:rowOff>0</xdr:rowOff>
                  </from>
                  <to>
                    <xdr:col>2</xdr:col>
                    <xdr:colOff>22860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4" name="Check Box 20">
              <controlPr defaultSize="0" autoFill="0" autoLine="0" autoPict="0">
                <anchor moveWithCells="1">
                  <from>
                    <xdr:col>1</xdr:col>
                    <xdr:colOff>15240</xdr:colOff>
                    <xdr:row>19</xdr:row>
                    <xdr:rowOff>0</xdr:rowOff>
                  </from>
                  <to>
                    <xdr:col>2</xdr:col>
                    <xdr:colOff>22860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5" name="Check Box 21">
              <controlPr defaultSize="0" autoFill="0" autoLine="0" autoPict="0">
                <anchor moveWithCells="1">
                  <from>
                    <xdr:col>1</xdr:col>
                    <xdr:colOff>15240</xdr:colOff>
                    <xdr:row>24</xdr:row>
                    <xdr:rowOff>0</xdr:rowOff>
                  </from>
                  <to>
                    <xdr:col>2</xdr:col>
                    <xdr:colOff>22860</xdr:colOff>
                    <xdr:row>25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6" name="Check Box 22">
              <controlPr defaultSize="0" autoFill="0" autoLine="0" autoPict="0">
                <anchor moveWithCells="1">
                  <from>
                    <xdr:col>1</xdr:col>
                    <xdr:colOff>15240</xdr:colOff>
                    <xdr:row>27</xdr:row>
                    <xdr:rowOff>0</xdr:rowOff>
                  </from>
                  <to>
                    <xdr:col>2</xdr:col>
                    <xdr:colOff>22860</xdr:colOff>
                    <xdr:row>28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7" name="Check Box 31">
              <controlPr defaultSize="0" autoFill="0" autoLine="0" autoPict="0">
                <anchor moveWithCells="1">
                  <from>
                    <xdr:col>1</xdr:col>
                    <xdr:colOff>15240</xdr:colOff>
                    <xdr:row>13</xdr:row>
                    <xdr:rowOff>0</xdr:rowOff>
                  </from>
                  <to>
                    <xdr:col>2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8" name="Check Box 32">
              <controlPr defaultSize="0" autoFill="0" autoLine="0" autoPict="0">
                <anchor moveWithCells="1">
                  <from>
                    <xdr:col>1</xdr:col>
                    <xdr:colOff>15240</xdr:colOff>
                    <xdr:row>21</xdr:row>
                    <xdr:rowOff>0</xdr:rowOff>
                  </from>
                  <to>
                    <xdr:col>2</xdr:col>
                    <xdr:colOff>22860</xdr:colOff>
                    <xdr:row>22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9" name="Check Box 33">
              <controlPr defaultSize="0" autoFill="0" autoLine="0" autoPict="0">
                <anchor moveWithCells="1">
                  <from>
                    <xdr:col>1</xdr:col>
                    <xdr:colOff>15240</xdr:colOff>
                    <xdr:row>17</xdr:row>
                    <xdr:rowOff>0</xdr:rowOff>
                  </from>
                  <to>
                    <xdr:col>2</xdr:col>
                    <xdr:colOff>22860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0" name="Check Box 34">
              <controlPr defaultSize="0" autoFill="0" autoLine="0" autoPict="0">
                <anchor moveWithCells="1">
                  <from>
                    <xdr:col>1</xdr:col>
                    <xdr:colOff>15240</xdr:colOff>
                    <xdr:row>32</xdr:row>
                    <xdr:rowOff>0</xdr:rowOff>
                  </from>
                  <to>
                    <xdr:col>2</xdr:col>
                    <xdr:colOff>22860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1" name="Check Box 35">
              <controlPr defaultSize="0" autoFill="0" autoLine="0" autoPict="0">
                <anchor moveWithCells="1">
                  <from>
                    <xdr:col>1</xdr:col>
                    <xdr:colOff>15240</xdr:colOff>
                    <xdr:row>30</xdr:row>
                    <xdr:rowOff>0</xdr:rowOff>
                  </from>
                  <to>
                    <xdr:col>2</xdr:col>
                    <xdr:colOff>22860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EAAB6-D62D-4FF8-BB22-4A64217A5868}">
  <dimension ref="A2:G97"/>
  <sheetViews>
    <sheetView zoomScale="150" zoomScaleNormal="150" workbookViewId="0"/>
  </sheetViews>
  <sheetFormatPr defaultRowHeight="9" customHeight="1" x14ac:dyDescent="0.2"/>
  <cols>
    <col min="1" max="1" width="3.77734375" style="156" customWidth="1"/>
    <col min="2" max="2" width="6.33203125" style="156" customWidth="1"/>
    <col min="3" max="3" width="30.5546875" style="156" customWidth="1"/>
    <col min="4" max="4" width="9.33203125" style="156" customWidth="1"/>
    <col min="5" max="5" width="1.88671875" style="156" customWidth="1"/>
    <col min="6" max="7" width="25.5546875" style="156" customWidth="1"/>
    <col min="8" max="16384" width="8.88671875" style="156"/>
  </cols>
  <sheetData>
    <row r="2" spans="1:7" ht="9" customHeight="1" x14ac:dyDescent="0.2">
      <c r="A2" s="294" t="s">
        <v>288</v>
      </c>
      <c r="B2" s="294"/>
      <c r="C2" s="294"/>
      <c r="D2" s="294"/>
      <c r="F2" s="282" t="s">
        <v>350</v>
      </c>
      <c r="G2" s="282"/>
    </row>
    <row r="3" spans="1:7" ht="9" customHeight="1" x14ac:dyDescent="0.2">
      <c r="A3" s="295" t="s">
        <v>315</v>
      </c>
      <c r="B3" s="295"/>
      <c r="C3" s="295"/>
      <c r="D3" s="295"/>
      <c r="F3" s="283" t="s">
        <v>351</v>
      </c>
      <c r="G3" s="283"/>
    </row>
    <row r="4" spans="1:7" ht="9" customHeight="1" x14ac:dyDescent="0.2">
      <c r="A4" s="294" t="s">
        <v>316</v>
      </c>
      <c r="B4" s="294"/>
      <c r="C4" s="294"/>
      <c r="D4" s="294"/>
      <c r="F4" s="284" t="s">
        <v>352</v>
      </c>
      <c r="G4" s="284"/>
    </row>
    <row r="5" spans="1:7" ht="9" customHeight="1" x14ac:dyDescent="0.2">
      <c r="A5" s="293" t="s">
        <v>314</v>
      </c>
      <c r="B5" s="293"/>
      <c r="C5" s="167" t="str">
        <f ca="1">+ANAGRAFICA!L15</f>
        <v>____/__________/________</v>
      </c>
      <c r="D5" s="168"/>
      <c r="F5" s="278" t="s">
        <v>353</v>
      </c>
      <c r="G5" s="278"/>
    </row>
    <row r="6" spans="1:7" ht="9" customHeight="1" x14ac:dyDescent="0.2">
      <c r="F6" s="278" t="s">
        <v>354</v>
      </c>
      <c r="G6" s="278"/>
    </row>
    <row r="7" spans="1:7" ht="9" customHeight="1" x14ac:dyDescent="0.2">
      <c r="A7" s="156" t="s">
        <v>290</v>
      </c>
      <c r="F7" s="278" t="s">
        <v>521</v>
      </c>
      <c r="G7" s="278"/>
    </row>
    <row r="8" spans="1:7" ht="9" customHeight="1" x14ac:dyDescent="0.2">
      <c r="F8" s="278" t="s">
        <v>522</v>
      </c>
      <c r="G8" s="278"/>
    </row>
    <row r="9" spans="1:7" ht="9" customHeight="1" x14ac:dyDescent="0.2">
      <c r="A9" s="280" t="s">
        <v>291</v>
      </c>
      <c r="B9" s="280"/>
      <c r="C9" s="280"/>
      <c r="D9" s="280"/>
      <c r="F9" s="278" t="s">
        <v>523</v>
      </c>
      <c r="G9" s="278"/>
    </row>
    <row r="10" spans="1:7" ht="9" customHeight="1" x14ac:dyDescent="0.2">
      <c r="A10" s="279" t="s">
        <v>318</v>
      </c>
      <c r="B10" s="279"/>
      <c r="C10" s="279"/>
      <c r="D10" s="279"/>
      <c r="F10" s="281" t="s">
        <v>524</v>
      </c>
      <c r="G10" s="281"/>
    </row>
    <row r="11" spans="1:7" ht="9" customHeight="1" x14ac:dyDescent="0.2">
      <c r="A11" s="296" t="s">
        <v>319</v>
      </c>
      <c r="B11" s="296"/>
      <c r="C11" s="296"/>
      <c r="D11" s="296"/>
      <c r="F11" s="278" t="s">
        <v>359</v>
      </c>
      <c r="G11" s="278"/>
    </row>
    <row r="12" spans="1:7" ht="9" customHeight="1" x14ac:dyDescent="0.2">
      <c r="A12" s="169" t="s">
        <v>317</v>
      </c>
      <c r="B12" s="169"/>
      <c r="C12" s="169"/>
      <c r="D12" s="169"/>
      <c r="F12" s="285" t="s">
        <v>360</v>
      </c>
      <c r="G12" s="285"/>
    </row>
    <row r="13" spans="1:7" ht="9" customHeight="1" x14ac:dyDescent="0.2">
      <c r="F13" s="278" t="s">
        <v>361</v>
      </c>
      <c r="G13" s="278"/>
    </row>
    <row r="14" spans="1:7" ht="9" customHeight="1" x14ac:dyDescent="0.2">
      <c r="A14" s="279" t="str">
        <f>+ANAGRAFICA!L9</f>
        <v xml:space="preserve">   </v>
      </c>
      <c r="B14" s="279"/>
      <c r="C14" s="279"/>
      <c r="D14" s="279"/>
      <c r="F14" s="278" t="s">
        <v>362</v>
      </c>
      <c r="G14" s="278"/>
    </row>
    <row r="15" spans="1:7" ht="9" customHeight="1" x14ac:dyDescent="0.2">
      <c r="A15" s="279" t="str">
        <f>+ANAGRAFICA!L10&amp;"     "&amp; +ANAGRAFICA!L11</f>
        <v xml:space="preserve">     </v>
      </c>
      <c r="B15" s="279"/>
      <c r="C15" s="279"/>
      <c r="D15" s="279"/>
      <c r="F15" s="278" t="s">
        <v>363</v>
      </c>
      <c r="G15" s="278"/>
    </row>
    <row r="16" spans="1:7" ht="9" customHeight="1" x14ac:dyDescent="0.2">
      <c r="A16" s="279" t="str">
        <f>+IF(ANAGRAFICA!F12="","",+ANAGRAFICA!A12 &amp;" "&amp; +ANAGRAFICA!L12)</f>
        <v/>
      </c>
      <c r="B16" s="279"/>
      <c r="C16" s="279"/>
      <c r="D16" s="279"/>
      <c r="F16" s="278" t="s">
        <v>364</v>
      </c>
      <c r="G16" s="278"/>
    </row>
    <row r="17" spans="1:7" ht="9" customHeight="1" x14ac:dyDescent="0.2">
      <c r="A17" s="291"/>
      <c r="B17" s="292"/>
      <c r="C17" s="292"/>
      <c r="D17" s="292"/>
      <c r="F17" s="278" t="s">
        <v>365</v>
      </c>
      <c r="G17" s="278"/>
    </row>
    <row r="18" spans="1:7" ht="9" customHeight="1" x14ac:dyDescent="0.2">
      <c r="A18" s="280" t="s">
        <v>292</v>
      </c>
      <c r="B18" s="280"/>
      <c r="C18" s="280"/>
      <c r="D18" s="280"/>
      <c r="F18" s="278" t="s">
        <v>366</v>
      </c>
      <c r="G18" s="278"/>
    </row>
    <row r="19" spans="1:7" ht="9" customHeight="1" x14ac:dyDescent="0.2">
      <c r="F19" s="278" t="s">
        <v>525</v>
      </c>
      <c r="G19" s="278"/>
    </row>
    <row r="20" spans="1:7" ht="9" customHeight="1" x14ac:dyDescent="0.2">
      <c r="A20" s="158"/>
      <c r="B20" s="280" t="s">
        <v>293</v>
      </c>
      <c r="C20" s="280"/>
      <c r="D20" s="280"/>
      <c r="F20" s="282" t="s">
        <v>526</v>
      </c>
      <c r="G20" s="282"/>
    </row>
    <row r="21" spans="1:7" ht="9" customHeight="1" x14ac:dyDescent="0.2">
      <c r="F21" s="278" t="s">
        <v>367</v>
      </c>
      <c r="G21" s="278"/>
    </row>
    <row r="22" spans="1:7" ht="9" customHeight="1" x14ac:dyDescent="0.2">
      <c r="B22" s="156" t="s">
        <v>294</v>
      </c>
      <c r="F22" s="278" t="s">
        <v>368</v>
      </c>
      <c r="G22" s="278"/>
    </row>
    <row r="23" spans="1:7" ht="9" customHeight="1" x14ac:dyDescent="0.2">
      <c r="F23" s="278" t="s">
        <v>369</v>
      </c>
      <c r="G23" s="278"/>
    </row>
    <row r="24" spans="1:7" ht="9" customHeight="1" x14ac:dyDescent="0.2">
      <c r="A24" s="156" t="s">
        <v>295</v>
      </c>
      <c r="F24" s="278" t="s">
        <v>370</v>
      </c>
      <c r="G24" s="278"/>
    </row>
    <row r="25" spans="1:7" ht="9" customHeight="1" x14ac:dyDescent="0.2">
      <c r="F25" s="278" t="s">
        <v>371</v>
      </c>
      <c r="G25" s="278"/>
    </row>
    <row r="26" spans="1:7" ht="9" customHeight="1" x14ac:dyDescent="0.2">
      <c r="A26" s="170" t="s">
        <v>285</v>
      </c>
      <c r="B26" s="170" t="s">
        <v>286</v>
      </c>
      <c r="C26" s="170" t="s">
        <v>287</v>
      </c>
      <c r="D26" s="172" t="s">
        <v>355</v>
      </c>
      <c r="F26" s="278" t="s">
        <v>372</v>
      </c>
      <c r="G26" s="278"/>
    </row>
    <row r="27" spans="1:7" ht="9" customHeight="1" x14ac:dyDescent="0.2">
      <c r="A27" s="171"/>
      <c r="B27" s="171"/>
      <c r="C27" s="171"/>
      <c r="D27" s="173" t="s">
        <v>356</v>
      </c>
      <c r="F27" s="278" t="s">
        <v>373</v>
      </c>
      <c r="G27" s="278"/>
    </row>
    <row r="28" spans="1:7" ht="9" customHeight="1" x14ac:dyDescent="0.2">
      <c r="F28" s="278" t="s">
        <v>374</v>
      </c>
      <c r="G28" s="278"/>
    </row>
    <row r="29" spans="1:7" ht="9" customHeight="1" x14ac:dyDescent="0.2">
      <c r="A29" s="287" t="str">
        <f>+IF(SERVIZI!H14&gt;0,SERVIZI!H14,"")</f>
        <v/>
      </c>
      <c r="B29" s="286">
        <f>+SERVIZI!$F$14</f>
        <v>200</v>
      </c>
      <c r="C29" s="159" t="s">
        <v>297</v>
      </c>
      <c r="D29" s="288" t="str">
        <f>+IF(SERVIZI!H14&gt;0,B29*A29,"")</f>
        <v/>
      </c>
      <c r="F29" s="278" t="s">
        <v>375</v>
      </c>
      <c r="G29" s="278"/>
    </row>
    <row r="30" spans="1:7" ht="9" customHeight="1" x14ac:dyDescent="0.2">
      <c r="A30" s="287"/>
      <c r="B30" s="286"/>
      <c r="C30" s="160" t="s">
        <v>296</v>
      </c>
      <c r="D30" s="289"/>
      <c r="F30" s="278" t="s">
        <v>376</v>
      </c>
      <c r="G30" s="278"/>
    </row>
    <row r="31" spans="1:7" ht="9" customHeight="1" x14ac:dyDescent="0.2">
      <c r="A31" s="287"/>
      <c r="B31" s="286"/>
      <c r="C31" s="160" t="s">
        <v>298</v>
      </c>
      <c r="D31" s="289"/>
      <c r="F31" s="278" t="s">
        <v>377</v>
      </c>
      <c r="G31" s="278"/>
    </row>
    <row r="32" spans="1:7" ht="9" customHeight="1" x14ac:dyDescent="0.2">
      <c r="A32" s="287"/>
      <c r="B32" s="286"/>
      <c r="C32" s="161" t="s">
        <v>299</v>
      </c>
      <c r="D32" s="290"/>
      <c r="F32" s="278" t="s">
        <v>378</v>
      </c>
      <c r="G32" s="278"/>
    </row>
    <row r="33" spans="1:7" ht="9" customHeight="1" x14ac:dyDescent="0.2">
      <c r="C33" s="162"/>
      <c r="D33" s="157"/>
      <c r="F33" s="280" t="s">
        <v>379</v>
      </c>
      <c r="G33" s="280"/>
    </row>
    <row r="34" spans="1:7" ht="9" customHeight="1" x14ac:dyDescent="0.2">
      <c r="A34" s="287" t="str">
        <f>+IF(SERVIZI!H16&gt;0,SERVIZI!H16,"")</f>
        <v/>
      </c>
      <c r="B34" s="286">
        <f>+SERVIZI!$F$16</f>
        <v>200</v>
      </c>
      <c r="C34" s="163" t="s">
        <v>300</v>
      </c>
      <c r="D34" s="288" t="str">
        <f>+IF(SERVIZI!H16&gt;0,B34*A34,"")</f>
        <v/>
      </c>
      <c r="F34" s="279" t="s">
        <v>380</v>
      </c>
      <c r="G34" s="279"/>
    </row>
    <row r="35" spans="1:7" ht="9" customHeight="1" x14ac:dyDescent="0.2">
      <c r="A35" s="287"/>
      <c r="B35" s="286"/>
      <c r="C35" s="164" t="s">
        <v>321</v>
      </c>
      <c r="D35" s="289"/>
      <c r="F35" s="278" t="s">
        <v>381</v>
      </c>
      <c r="G35" s="278"/>
    </row>
    <row r="36" spans="1:7" ht="9" customHeight="1" x14ac:dyDescent="0.2">
      <c r="A36" s="287"/>
      <c r="B36" s="286"/>
      <c r="C36" s="164" t="s">
        <v>322</v>
      </c>
      <c r="D36" s="289"/>
      <c r="F36" s="278" t="s">
        <v>382</v>
      </c>
      <c r="G36" s="278"/>
    </row>
    <row r="37" spans="1:7" ht="9" customHeight="1" x14ac:dyDescent="0.2">
      <c r="A37" s="287"/>
      <c r="B37" s="286"/>
      <c r="C37" s="161" t="s">
        <v>609</v>
      </c>
      <c r="D37" s="290"/>
      <c r="F37" s="278" t="s">
        <v>383</v>
      </c>
      <c r="G37" s="278"/>
    </row>
    <row r="38" spans="1:7" ht="9" customHeight="1" x14ac:dyDescent="0.2">
      <c r="C38" s="162"/>
      <c r="D38" s="157"/>
      <c r="F38" s="278" t="s">
        <v>384</v>
      </c>
      <c r="G38" s="278"/>
    </row>
    <row r="39" spans="1:7" ht="9" customHeight="1" x14ac:dyDescent="0.2">
      <c r="A39" s="287" t="str">
        <f>+IF(SERVIZI!H18&gt;0,SERVIZI!H18,"")</f>
        <v/>
      </c>
      <c r="B39" s="297">
        <f>+SERVIZI!$F$18</f>
        <v>360</v>
      </c>
      <c r="C39" s="159" t="s">
        <v>302</v>
      </c>
      <c r="D39" s="298" t="str">
        <f>+IF(SERVIZI!H18&gt;0,B39*A39,"")</f>
        <v/>
      </c>
      <c r="F39" s="278" t="s">
        <v>385</v>
      </c>
      <c r="G39" s="278"/>
    </row>
    <row r="40" spans="1:7" ht="9" customHeight="1" x14ac:dyDescent="0.2">
      <c r="A40" s="287"/>
      <c r="B40" s="297"/>
      <c r="C40" s="160" t="s">
        <v>303</v>
      </c>
      <c r="D40" s="299"/>
      <c r="F40" s="278" t="s">
        <v>386</v>
      </c>
      <c r="G40" s="278"/>
    </row>
    <row r="41" spans="1:7" ht="9" customHeight="1" x14ac:dyDescent="0.2">
      <c r="A41" s="287"/>
      <c r="B41" s="297"/>
      <c r="C41" s="160" t="s">
        <v>311</v>
      </c>
      <c r="D41" s="299"/>
      <c r="F41" s="278" t="s">
        <v>387</v>
      </c>
      <c r="G41" s="278"/>
    </row>
    <row r="42" spans="1:7" ht="9" customHeight="1" x14ac:dyDescent="0.2">
      <c r="A42" s="287"/>
      <c r="B42" s="297"/>
      <c r="C42" s="165" t="s">
        <v>320</v>
      </c>
      <c r="D42" s="299"/>
      <c r="F42" s="278" t="s">
        <v>388</v>
      </c>
      <c r="G42" s="278"/>
    </row>
    <row r="43" spans="1:7" ht="9" customHeight="1" x14ac:dyDescent="0.2">
      <c r="A43" s="287"/>
      <c r="B43" s="297"/>
      <c r="C43" s="166" t="s">
        <v>312</v>
      </c>
      <c r="D43" s="300"/>
      <c r="F43" s="280" t="s">
        <v>389</v>
      </c>
      <c r="G43" s="280"/>
    </row>
    <row r="44" spans="1:7" ht="9" customHeight="1" x14ac:dyDescent="0.2">
      <c r="C44" s="162"/>
      <c r="D44" s="157"/>
      <c r="F44" s="278" t="s">
        <v>390</v>
      </c>
      <c r="G44" s="278"/>
    </row>
    <row r="45" spans="1:7" ht="9" customHeight="1" x14ac:dyDescent="0.2">
      <c r="A45" s="287" t="str">
        <f>+IF(SERVIZI!H20&gt;0,SERVIZI!H20,"")</f>
        <v/>
      </c>
      <c r="B45" s="297">
        <f>+SERVIZI!$F$20</f>
        <v>75</v>
      </c>
      <c r="C45" s="163" t="s">
        <v>301</v>
      </c>
      <c r="D45" s="298" t="str">
        <f>+IF(SERVIZI!H20&gt;0,B45*A45,"")</f>
        <v/>
      </c>
      <c r="F45" s="280" t="s">
        <v>497</v>
      </c>
      <c r="G45" s="280"/>
    </row>
    <row r="46" spans="1:7" ht="9" customHeight="1" x14ac:dyDescent="0.2">
      <c r="A46" s="287"/>
      <c r="B46" s="297"/>
      <c r="C46" s="164" t="s">
        <v>309</v>
      </c>
      <c r="D46" s="299"/>
      <c r="F46" s="280" t="s">
        <v>498</v>
      </c>
      <c r="G46" s="280"/>
    </row>
    <row r="47" spans="1:7" ht="9" customHeight="1" x14ac:dyDescent="0.2">
      <c r="A47" s="287"/>
      <c r="B47" s="297"/>
      <c r="C47" s="160" t="s">
        <v>298</v>
      </c>
      <c r="D47" s="299"/>
      <c r="F47" s="279" t="s">
        <v>391</v>
      </c>
      <c r="G47" s="279"/>
    </row>
    <row r="48" spans="1:7" ht="9" customHeight="1" x14ac:dyDescent="0.2">
      <c r="A48" s="287"/>
      <c r="B48" s="297"/>
      <c r="C48" s="161" t="s">
        <v>299</v>
      </c>
      <c r="D48" s="300"/>
      <c r="F48" s="278" t="s">
        <v>392</v>
      </c>
      <c r="G48" s="278"/>
    </row>
    <row r="49" spans="1:7" ht="9" customHeight="1" x14ac:dyDescent="0.2">
      <c r="D49" s="157"/>
      <c r="F49" s="278" t="s">
        <v>527</v>
      </c>
      <c r="G49" s="278"/>
    </row>
    <row r="50" spans="1:7" ht="9" customHeight="1" x14ac:dyDescent="0.2">
      <c r="A50" s="287" t="str">
        <f>+IF(SERVIZI!H22&gt;0,SERVIZI!H22,"")</f>
        <v/>
      </c>
      <c r="B50" s="297">
        <f>+SERVIZI!$F$22</f>
        <v>600</v>
      </c>
      <c r="C50" s="163" t="s">
        <v>301</v>
      </c>
      <c r="D50" s="288" t="str">
        <f>+IF(SERVIZI!H22&gt;0,B50*A50,"")</f>
        <v/>
      </c>
      <c r="F50" s="278" t="s">
        <v>393</v>
      </c>
      <c r="G50" s="278"/>
    </row>
    <row r="51" spans="1:7" ht="9" customHeight="1" x14ac:dyDescent="0.2">
      <c r="A51" s="287"/>
      <c r="B51" s="297"/>
      <c r="C51" s="164" t="s">
        <v>323</v>
      </c>
      <c r="D51" s="289"/>
      <c r="F51" s="278" t="s">
        <v>394</v>
      </c>
      <c r="G51" s="278"/>
    </row>
    <row r="52" spans="1:7" ht="9" customHeight="1" x14ac:dyDescent="0.2">
      <c r="A52" s="287"/>
      <c r="B52" s="297"/>
      <c r="C52" s="161" t="s">
        <v>324</v>
      </c>
      <c r="D52" s="290"/>
      <c r="F52" s="278" t="s">
        <v>611</v>
      </c>
      <c r="G52" s="278"/>
    </row>
    <row r="53" spans="1:7" ht="9" customHeight="1" x14ac:dyDescent="0.2">
      <c r="D53" s="157"/>
      <c r="F53" s="278" t="s">
        <v>395</v>
      </c>
      <c r="G53" s="278"/>
    </row>
    <row r="54" spans="1:7" ht="9" customHeight="1" x14ac:dyDescent="0.2">
      <c r="A54" s="287" t="str">
        <f>+IF(SERVIZI!H25&gt;0,SERVIZI!H25,"")</f>
        <v/>
      </c>
      <c r="B54" s="286">
        <f>+SERVIZI!$F$25</f>
        <v>300</v>
      </c>
      <c r="C54" s="163" t="s">
        <v>301</v>
      </c>
      <c r="D54" s="288" t="str">
        <f>+IF(SERVIZI!H25&gt;0,B54*A54,"")</f>
        <v/>
      </c>
      <c r="F54" s="278" t="s">
        <v>396</v>
      </c>
      <c r="G54" s="278"/>
    </row>
    <row r="55" spans="1:7" ht="9" customHeight="1" x14ac:dyDescent="0.2">
      <c r="A55" s="287"/>
      <c r="B55" s="286"/>
      <c r="C55" s="164" t="s">
        <v>306</v>
      </c>
      <c r="D55" s="289"/>
      <c r="F55" s="278" t="s">
        <v>397</v>
      </c>
      <c r="G55" s="278"/>
    </row>
    <row r="56" spans="1:7" ht="9" customHeight="1" x14ac:dyDescent="0.2">
      <c r="A56" s="287"/>
      <c r="B56" s="286"/>
      <c r="C56" s="164" t="s">
        <v>307</v>
      </c>
      <c r="D56" s="289"/>
      <c r="F56" s="278" t="s">
        <v>398</v>
      </c>
      <c r="G56" s="278"/>
    </row>
    <row r="57" spans="1:7" ht="9" customHeight="1" x14ac:dyDescent="0.2">
      <c r="A57" s="287"/>
      <c r="B57" s="286"/>
      <c r="C57" s="161" t="s">
        <v>308</v>
      </c>
      <c r="D57" s="290"/>
      <c r="F57" s="278" t="s">
        <v>528</v>
      </c>
      <c r="G57" s="278"/>
    </row>
    <row r="58" spans="1:7" ht="9" customHeight="1" x14ac:dyDescent="0.2">
      <c r="D58" s="157"/>
      <c r="F58" s="278" t="s">
        <v>529</v>
      </c>
      <c r="G58" s="278"/>
    </row>
    <row r="59" spans="1:7" ht="9" customHeight="1" x14ac:dyDescent="0.2">
      <c r="A59" s="287" t="str">
        <f>+IF(SERVIZI!H28&gt;0,SERVIZI!H28,"")</f>
        <v/>
      </c>
      <c r="B59" s="297">
        <f>+SERVIZI!$F$28</f>
        <v>300</v>
      </c>
      <c r="C59" s="163" t="s">
        <v>305</v>
      </c>
      <c r="D59" s="298" t="str">
        <f>+IF(SERVIZI!H28&gt;0,B59*A59,"")</f>
        <v/>
      </c>
      <c r="F59" s="281" t="s">
        <v>530</v>
      </c>
      <c r="G59" s="281"/>
    </row>
    <row r="60" spans="1:7" ht="9" customHeight="1" x14ac:dyDescent="0.2">
      <c r="A60" s="287"/>
      <c r="B60" s="297"/>
      <c r="C60" s="164" t="s">
        <v>313</v>
      </c>
      <c r="D60" s="299"/>
      <c r="F60" s="278" t="s">
        <v>531</v>
      </c>
      <c r="G60" s="278"/>
    </row>
    <row r="61" spans="1:7" ht="9" customHeight="1" x14ac:dyDescent="0.2">
      <c r="A61" s="287"/>
      <c r="B61" s="297"/>
      <c r="C61" s="160" t="s">
        <v>304</v>
      </c>
      <c r="D61" s="299"/>
      <c r="F61" s="278" t="s">
        <v>532</v>
      </c>
      <c r="G61" s="278"/>
    </row>
    <row r="62" spans="1:7" ht="9" customHeight="1" x14ac:dyDescent="0.2">
      <c r="A62" s="287"/>
      <c r="B62" s="297"/>
      <c r="C62" s="161" t="s">
        <v>299</v>
      </c>
      <c r="D62" s="300"/>
      <c r="F62" s="278" t="s">
        <v>533</v>
      </c>
      <c r="G62" s="278"/>
    </row>
    <row r="63" spans="1:7" ht="9" customHeight="1" x14ac:dyDescent="0.2">
      <c r="F63" s="278" t="s">
        <v>534</v>
      </c>
      <c r="G63" s="278"/>
    </row>
    <row r="64" spans="1:7" ht="9" customHeight="1" x14ac:dyDescent="0.2">
      <c r="A64" s="158"/>
      <c r="B64" s="280" t="s">
        <v>325</v>
      </c>
      <c r="C64" s="280"/>
      <c r="D64" s="280"/>
      <c r="F64" s="281" t="s">
        <v>535</v>
      </c>
      <c r="G64" s="281"/>
    </row>
    <row r="65" spans="1:7" ht="9" customHeight="1" x14ac:dyDescent="0.2">
      <c r="B65" s="156" t="s">
        <v>326</v>
      </c>
      <c r="C65" s="178" t="str">
        <f ca="1">+ANAGRAFICA!L15</f>
        <v>____/__________/________</v>
      </c>
      <c r="F65" s="279" t="s">
        <v>495</v>
      </c>
      <c r="G65" s="279"/>
    </row>
    <row r="66" spans="1:7" ht="9" customHeight="1" x14ac:dyDescent="0.2">
      <c r="F66" s="279" t="s">
        <v>496</v>
      </c>
      <c r="G66" s="279"/>
    </row>
    <row r="67" spans="1:7" ht="9" customHeight="1" x14ac:dyDescent="0.2">
      <c r="A67" s="158"/>
      <c r="B67" s="280" t="s">
        <v>465</v>
      </c>
      <c r="C67" s="280"/>
      <c r="D67" s="280"/>
      <c r="F67" s="278" t="s">
        <v>536</v>
      </c>
      <c r="G67" s="278"/>
    </row>
    <row r="68" spans="1:7" ht="9" customHeight="1" x14ac:dyDescent="0.2">
      <c r="B68" s="280" t="s">
        <v>466</v>
      </c>
      <c r="C68" s="280"/>
      <c r="D68" s="280"/>
      <c r="F68" s="280" t="s">
        <v>399</v>
      </c>
      <c r="G68" s="280"/>
    </row>
    <row r="69" spans="1:7" ht="9" customHeight="1" x14ac:dyDescent="0.2">
      <c r="F69" s="278" t="s">
        <v>400</v>
      </c>
      <c r="G69" s="278"/>
    </row>
    <row r="70" spans="1:7" ht="9" customHeight="1" x14ac:dyDescent="0.2">
      <c r="A70" s="301" t="s">
        <v>310</v>
      </c>
      <c r="B70" s="301"/>
      <c r="C70" s="301"/>
      <c r="D70" s="301"/>
      <c r="F70" s="278" t="s">
        <v>401</v>
      </c>
      <c r="G70" s="278"/>
    </row>
    <row r="71" spans="1:7" ht="9" customHeight="1" x14ac:dyDescent="0.2">
      <c r="A71" s="280"/>
      <c r="B71" s="280"/>
      <c r="C71" s="280"/>
      <c r="D71" s="280"/>
      <c r="F71" s="278" t="s">
        <v>402</v>
      </c>
      <c r="G71" s="278"/>
    </row>
    <row r="72" spans="1:7" ht="9" customHeight="1" x14ac:dyDescent="0.2">
      <c r="A72" s="279" t="s">
        <v>289</v>
      </c>
      <c r="B72" s="279"/>
      <c r="C72" s="279"/>
      <c r="D72" s="279"/>
      <c r="F72" s="278" t="s">
        <v>537</v>
      </c>
      <c r="G72" s="278"/>
    </row>
    <row r="73" spans="1:7" ht="9" customHeight="1" x14ac:dyDescent="0.2">
      <c r="A73" s="278" t="s">
        <v>327</v>
      </c>
      <c r="B73" s="278"/>
      <c r="C73" s="278"/>
      <c r="D73" s="278"/>
      <c r="F73" s="278" t="s">
        <v>610</v>
      </c>
      <c r="G73" s="278"/>
    </row>
    <row r="74" spans="1:7" ht="9" customHeight="1" x14ac:dyDescent="0.2">
      <c r="A74" s="278" t="s">
        <v>328</v>
      </c>
      <c r="B74" s="278"/>
      <c r="C74" s="278"/>
      <c r="D74" s="278"/>
      <c r="F74" s="278" t="s">
        <v>538</v>
      </c>
      <c r="G74" s="278"/>
    </row>
    <row r="75" spans="1:7" ht="9" customHeight="1" x14ac:dyDescent="0.2">
      <c r="A75" s="278" t="s">
        <v>329</v>
      </c>
      <c r="B75" s="278"/>
      <c r="C75" s="278"/>
      <c r="D75" s="278"/>
      <c r="F75" s="278" t="s">
        <v>403</v>
      </c>
      <c r="G75" s="278"/>
    </row>
    <row r="76" spans="1:7" ht="9" customHeight="1" x14ac:dyDescent="0.2">
      <c r="A76" s="278" t="s">
        <v>330</v>
      </c>
      <c r="B76" s="278"/>
      <c r="C76" s="278"/>
      <c r="D76" s="278"/>
      <c r="F76" s="281" t="s">
        <v>539</v>
      </c>
      <c r="G76" s="281"/>
    </row>
    <row r="77" spans="1:7" ht="9" customHeight="1" x14ac:dyDescent="0.2">
      <c r="A77" s="278" t="s">
        <v>331</v>
      </c>
      <c r="B77" s="278"/>
      <c r="C77" s="278"/>
      <c r="D77" s="278"/>
      <c r="F77" s="281" t="s">
        <v>540</v>
      </c>
      <c r="G77" s="281"/>
    </row>
    <row r="78" spans="1:7" ht="9" customHeight="1" x14ac:dyDescent="0.2">
      <c r="A78" s="278" t="s">
        <v>332</v>
      </c>
      <c r="B78" s="278"/>
      <c r="C78" s="278"/>
      <c r="D78" s="278"/>
      <c r="F78" s="281" t="s">
        <v>404</v>
      </c>
      <c r="G78" s="281"/>
    </row>
    <row r="79" spans="1:7" ht="9" customHeight="1" x14ac:dyDescent="0.2">
      <c r="A79" s="280" t="s">
        <v>333</v>
      </c>
      <c r="B79" s="280"/>
      <c r="C79" s="280"/>
      <c r="D79" s="280"/>
      <c r="F79" s="279" t="s">
        <v>405</v>
      </c>
      <c r="G79" s="279"/>
    </row>
    <row r="80" spans="1:7" ht="9" customHeight="1" x14ac:dyDescent="0.2">
      <c r="A80" s="279" t="s">
        <v>334</v>
      </c>
      <c r="B80" s="279"/>
      <c r="C80" s="279"/>
      <c r="D80" s="279"/>
      <c r="F80" s="278" t="s">
        <v>406</v>
      </c>
      <c r="G80" s="278"/>
    </row>
    <row r="81" spans="1:7" ht="9" customHeight="1" x14ac:dyDescent="0.2">
      <c r="A81" s="280" t="s">
        <v>335</v>
      </c>
      <c r="B81" s="280"/>
      <c r="C81" s="280"/>
      <c r="D81" s="280"/>
      <c r="F81" s="280" t="s">
        <v>430</v>
      </c>
      <c r="G81" s="280"/>
    </row>
    <row r="82" spans="1:7" ht="9" customHeight="1" x14ac:dyDescent="0.2">
      <c r="A82" s="280" t="s">
        <v>467</v>
      </c>
      <c r="B82" s="280"/>
      <c r="C82" s="280"/>
      <c r="D82" s="280"/>
      <c r="F82" s="280" t="s">
        <v>407</v>
      </c>
      <c r="G82" s="280"/>
    </row>
    <row r="83" spans="1:7" ht="9" customHeight="1" x14ac:dyDescent="0.2">
      <c r="A83" s="279" t="s">
        <v>336</v>
      </c>
      <c r="B83" s="279"/>
      <c r="C83" s="279"/>
      <c r="D83" s="279"/>
      <c r="F83" s="279" t="s">
        <v>408</v>
      </c>
      <c r="G83" s="279"/>
    </row>
    <row r="84" spans="1:7" ht="9" customHeight="1" x14ac:dyDescent="0.2">
      <c r="A84" s="278" t="s">
        <v>337</v>
      </c>
      <c r="B84" s="278"/>
      <c r="C84" s="278"/>
      <c r="D84" s="278"/>
      <c r="F84" s="280" t="s">
        <v>494</v>
      </c>
      <c r="G84" s="280"/>
    </row>
    <row r="85" spans="1:7" ht="9" customHeight="1" x14ac:dyDescent="0.2">
      <c r="A85" s="278" t="s">
        <v>338</v>
      </c>
      <c r="B85" s="278"/>
      <c r="C85" s="278"/>
      <c r="D85" s="278"/>
      <c r="F85" s="280" t="s">
        <v>541</v>
      </c>
      <c r="G85" s="280"/>
    </row>
    <row r="86" spans="1:7" ht="9" customHeight="1" x14ac:dyDescent="0.2">
      <c r="A86" s="278" t="s">
        <v>339</v>
      </c>
      <c r="B86" s="278"/>
      <c r="C86" s="278"/>
      <c r="D86" s="278"/>
      <c r="F86" s="278" t="s">
        <v>409</v>
      </c>
      <c r="G86" s="278"/>
    </row>
    <row r="87" spans="1:7" ht="9" customHeight="1" x14ac:dyDescent="0.2">
      <c r="A87" s="278" t="s">
        <v>340</v>
      </c>
      <c r="B87" s="278"/>
      <c r="C87" s="278"/>
      <c r="D87" s="278"/>
      <c r="F87" s="279" t="s">
        <v>493</v>
      </c>
      <c r="G87" s="279"/>
    </row>
    <row r="88" spans="1:7" ht="9" customHeight="1" x14ac:dyDescent="0.2">
      <c r="A88" s="278" t="s">
        <v>341</v>
      </c>
      <c r="B88" s="278"/>
      <c r="C88" s="278"/>
      <c r="D88" s="278"/>
      <c r="F88" s="278" t="s">
        <v>410</v>
      </c>
      <c r="G88" s="278"/>
    </row>
    <row r="89" spans="1:7" ht="9" customHeight="1" x14ac:dyDescent="0.2">
      <c r="A89" s="278" t="s">
        <v>342</v>
      </c>
      <c r="B89" s="278"/>
      <c r="C89" s="278"/>
      <c r="D89" s="278"/>
      <c r="F89" s="278" t="s">
        <v>411</v>
      </c>
      <c r="G89" s="278"/>
    </row>
    <row r="90" spans="1:7" ht="9" customHeight="1" x14ac:dyDescent="0.2">
      <c r="A90" s="278" t="s">
        <v>343</v>
      </c>
      <c r="B90" s="278"/>
      <c r="C90" s="278"/>
      <c r="D90" s="278"/>
      <c r="F90" s="278" t="s">
        <v>412</v>
      </c>
      <c r="G90" s="278"/>
    </row>
    <row r="91" spans="1:7" ht="9" customHeight="1" x14ac:dyDescent="0.2">
      <c r="A91" s="278" t="s">
        <v>344</v>
      </c>
      <c r="B91" s="278"/>
      <c r="C91" s="278"/>
      <c r="D91" s="278"/>
      <c r="F91" s="278" t="s">
        <v>413</v>
      </c>
      <c r="G91" s="278"/>
    </row>
    <row r="92" spans="1:7" ht="9" customHeight="1" x14ac:dyDescent="0.2">
      <c r="A92" s="278" t="s">
        <v>345</v>
      </c>
      <c r="B92" s="278"/>
      <c r="C92" s="278"/>
      <c r="D92" s="278"/>
      <c r="F92" s="278" t="s">
        <v>414</v>
      </c>
      <c r="G92" s="278"/>
    </row>
    <row r="93" spans="1:7" ht="9" customHeight="1" x14ac:dyDescent="0.2">
      <c r="A93" s="278" t="s">
        <v>346</v>
      </c>
      <c r="B93" s="278"/>
      <c r="C93" s="278"/>
      <c r="D93" s="278"/>
      <c r="F93" s="278" t="s">
        <v>415</v>
      </c>
      <c r="G93" s="278"/>
    </row>
    <row r="94" spans="1:7" ht="9" customHeight="1" x14ac:dyDescent="0.2">
      <c r="A94" s="278" t="s">
        <v>347</v>
      </c>
      <c r="B94" s="278"/>
      <c r="C94" s="278"/>
      <c r="D94" s="278"/>
      <c r="F94" s="278" t="s">
        <v>416</v>
      </c>
      <c r="G94" s="278"/>
    </row>
    <row r="95" spans="1:7" ht="9" customHeight="1" x14ac:dyDescent="0.2">
      <c r="A95" s="280" t="s">
        <v>348</v>
      </c>
      <c r="B95" s="280"/>
      <c r="C95" s="280"/>
      <c r="D95" s="280"/>
      <c r="F95" s="279" t="s">
        <v>417</v>
      </c>
      <c r="G95" s="279"/>
    </row>
    <row r="96" spans="1:7" ht="9" customHeight="1" x14ac:dyDescent="0.2">
      <c r="A96" s="278" t="s">
        <v>468</v>
      </c>
      <c r="B96" s="278"/>
      <c r="C96" s="278"/>
      <c r="D96" s="278"/>
      <c r="F96" s="278" t="s">
        <v>418</v>
      </c>
      <c r="G96" s="278"/>
    </row>
    <row r="97" spans="1:7" ht="9" customHeight="1" x14ac:dyDescent="0.2">
      <c r="A97" s="280" t="s">
        <v>349</v>
      </c>
      <c r="B97" s="280"/>
      <c r="C97" s="280"/>
      <c r="D97" s="280"/>
      <c r="F97" s="278" t="s">
        <v>419</v>
      </c>
      <c r="G97" s="278"/>
    </row>
  </sheetData>
  <mergeCells count="161">
    <mergeCell ref="A54:A57"/>
    <mergeCell ref="B54:B57"/>
    <mergeCell ref="D54:D57"/>
    <mergeCell ref="A59:A62"/>
    <mergeCell ref="A97:D97"/>
    <mergeCell ref="A91:D91"/>
    <mergeCell ref="A92:D92"/>
    <mergeCell ref="A93:D93"/>
    <mergeCell ref="A94:D94"/>
    <mergeCell ref="A95:D95"/>
    <mergeCell ref="A96:D96"/>
    <mergeCell ref="A90:D90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B59:B62"/>
    <mergeCell ref="D59:D62"/>
    <mergeCell ref="A78:D78"/>
    <mergeCell ref="B64:D64"/>
    <mergeCell ref="B67:D67"/>
    <mergeCell ref="B68:D68"/>
    <mergeCell ref="A70:D70"/>
    <mergeCell ref="A73:D73"/>
    <mergeCell ref="A74:D74"/>
    <mergeCell ref="A75:D75"/>
    <mergeCell ref="A76:D76"/>
    <mergeCell ref="A77:D77"/>
    <mergeCell ref="A71:D71"/>
    <mergeCell ref="A72:D72"/>
    <mergeCell ref="A45:A48"/>
    <mergeCell ref="B45:B48"/>
    <mergeCell ref="D45:D48"/>
    <mergeCell ref="A39:A43"/>
    <mergeCell ref="B39:B43"/>
    <mergeCell ref="D39:D43"/>
    <mergeCell ref="A50:A52"/>
    <mergeCell ref="B50:B52"/>
    <mergeCell ref="D50:D52"/>
    <mergeCell ref="A5:B5"/>
    <mergeCell ref="A2:D2"/>
    <mergeCell ref="A3:D3"/>
    <mergeCell ref="A4:D4"/>
    <mergeCell ref="A9:D9"/>
    <mergeCell ref="A10:D10"/>
    <mergeCell ref="A11:D11"/>
    <mergeCell ref="A14:D14"/>
    <mergeCell ref="A15:D15"/>
    <mergeCell ref="B29:B32"/>
    <mergeCell ref="A29:A32"/>
    <mergeCell ref="D29:D32"/>
    <mergeCell ref="B20:D20"/>
    <mergeCell ref="A34:A37"/>
    <mergeCell ref="B34:B37"/>
    <mergeCell ref="D34:D37"/>
    <mergeCell ref="A16:D16"/>
    <mergeCell ref="A17:D17"/>
    <mergeCell ref="A18:D18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92:G92"/>
    <mergeCell ref="F93:G93"/>
    <mergeCell ref="F94:G94"/>
    <mergeCell ref="F95:G95"/>
    <mergeCell ref="F96:G96"/>
    <mergeCell ref="F97:G97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</mergeCell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0" r:id="rId4" name="Check Box 10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99060</xdr:rowOff>
                  </from>
                  <to>
                    <xdr:col>0</xdr:col>
                    <xdr:colOff>160020</xdr:colOff>
                    <xdr:row>20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5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91440</xdr:rowOff>
                  </from>
                  <to>
                    <xdr:col>0</xdr:col>
                    <xdr:colOff>160020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6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62</xdr:row>
                    <xdr:rowOff>99060</xdr:rowOff>
                  </from>
                  <to>
                    <xdr:col>0</xdr:col>
                    <xdr:colOff>160020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7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65</xdr:row>
                    <xdr:rowOff>99060</xdr:rowOff>
                  </from>
                  <to>
                    <xdr:col>0</xdr:col>
                    <xdr:colOff>160020</xdr:colOff>
                    <xdr:row>67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70C6-8ADC-439F-AA62-DEB19E36B9D7}">
  <dimension ref="A2:G97"/>
  <sheetViews>
    <sheetView zoomScale="150" zoomScaleNormal="150" workbookViewId="0"/>
  </sheetViews>
  <sheetFormatPr defaultRowHeight="10.199999999999999" x14ac:dyDescent="0.2"/>
  <cols>
    <col min="1" max="1" width="3.77734375" style="180" customWidth="1"/>
    <col min="2" max="2" width="6.33203125" style="180" customWidth="1"/>
    <col min="3" max="3" width="30.5546875" style="180" customWidth="1"/>
    <col min="4" max="4" width="9.33203125" style="180" customWidth="1"/>
    <col min="5" max="5" width="1.88671875" style="180" customWidth="1"/>
    <col min="6" max="7" width="25.5546875" style="180" customWidth="1"/>
    <col min="8" max="16384" width="8.88671875" style="180"/>
  </cols>
  <sheetData>
    <row r="2" spans="1:7" ht="9" customHeight="1" x14ac:dyDescent="0.2">
      <c r="A2" s="278" t="s">
        <v>420</v>
      </c>
      <c r="B2" s="278"/>
      <c r="C2" s="278"/>
      <c r="D2" s="278"/>
      <c r="F2" s="281" t="s">
        <v>613</v>
      </c>
      <c r="G2" s="281"/>
    </row>
    <row r="3" spans="1:7" ht="9" customHeight="1" x14ac:dyDescent="0.2">
      <c r="A3" s="278" t="s">
        <v>542</v>
      </c>
      <c r="B3" s="278"/>
      <c r="C3" s="278"/>
      <c r="D3" s="278"/>
      <c r="F3" s="278" t="s">
        <v>473</v>
      </c>
      <c r="G3" s="278"/>
    </row>
    <row r="4" spans="1:7" ht="9" customHeight="1" x14ac:dyDescent="0.2">
      <c r="A4" s="278" t="s">
        <v>543</v>
      </c>
      <c r="B4" s="278"/>
      <c r="C4" s="278"/>
      <c r="D4" s="278"/>
      <c r="F4" s="278" t="s">
        <v>474</v>
      </c>
      <c r="G4" s="278"/>
    </row>
    <row r="5" spans="1:7" ht="9" customHeight="1" x14ac:dyDescent="0.2">
      <c r="A5" s="278" t="s">
        <v>544</v>
      </c>
      <c r="B5" s="278"/>
      <c r="C5" s="278"/>
      <c r="D5" s="278"/>
      <c r="F5" s="278" t="s">
        <v>475</v>
      </c>
      <c r="G5" s="278"/>
    </row>
    <row r="6" spans="1:7" ht="9" customHeight="1" x14ac:dyDescent="0.2">
      <c r="A6" s="278" t="s">
        <v>545</v>
      </c>
      <c r="B6" s="278"/>
      <c r="C6" s="278"/>
      <c r="D6" s="278"/>
      <c r="F6" s="280" t="s">
        <v>476</v>
      </c>
      <c r="G6" s="280"/>
    </row>
    <row r="7" spans="1:7" ht="9" customHeight="1" x14ac:dyDescent="0.2">
      <c r="A7" s="278" t="s">
        <v>546</v>
      </c>
      <c r="B7" s="278"/>
      <c r="C7" s="278"/>
      <c r="D7" s="278"/>
      <c r="F7" s="278" t="s">
        <v>477</v>
      </c>
      <c r="G7" s="278"/>
    </row>
    <row r="8" spans="1:7" ht="9" customHeight="1" x14ac:dyDescent="0.2">
      <c r="A8" s="278" t="s">
        <v>547</v>
      </c>
      <c r="B8" s="278"/>
      <c r="C8" s="278"/>
      <c r="D8" s="278"/>
      <c r="F8" s="278" t="s">
        <v>478</v>
      </c>
      <c r="G8" s="278"/>
    </row>
    <row r="9" spans="1:7" ht="9" customHeight="1" x14ac:dyDescent="0.2">
      <c r="A9" s="278" t="s">
        <v>548</v>
      </c>
      <c r="B9" s="278"/>
      <c r="C9" s="278"/>
      <c r="D9" s="278"/>
      <c r="F9" s="278" t="s">
        <v>479</v>
      </c>
      <c r="G9" s="278"/>
    </row>
    <row r="10" spans="1:7" ht="9" customHeight="1" x14ac:dyDescent="0.2">
      <c r="A10" s="278" t="s">
        <v>549</v>
      </c>
      <c r="B10" s="278"/>
      <c r="C10" s="278"/>
      <c r="D10" s="278"/>
      <c r="F10" s="278" t="s">
        <v>480</v>
      </c>
      <c r="G10" s="278"/>
    </row>
    <row r="11" spans="1:7" ht="9" customHeight="1" x14ac:dyDescent="0.2">
      <c r="A11" s="278" t="s">
        <v>421</v>
      </c>
      <c r="B11" s="278"/>
      <c r="C11" s="278"/>
      <c r="D11" s="278"/>
      <c r="F11" s="280" t="s">
        <v>481</v>
      </c>
      <c r="G11" s="280"/>
    </row>
    <row r="12" spans="1:7" ht="9" customHeight="1" x14ac:dyDescent="0.2">
      <c r="A12" s="278" t="s">
        <v>550</v>
      </c>
      <c r="B12" s="278"/>
      <c r="C12" s="278"/>
      <c r="D12" s="278"/>
      <c r="F12" s="279" t="s">
        <v>482</v>
      </c>
      <c r="G12" s="279"/>
    </row>
    <row r="13" spans="1:7" ht="9" customHeight="1" x14ac:dyDescent="0.2">
      <c r="A13" s="278" t="s">
        <v>551</v>
      </c>
      <c r="B13" s="278"/>
      <c r="C13" s="278"/>
      <c r="D13" s="278"/>
      <c r="F13" s="278" t="s">
        <v>483</v>
      </c>
      <c r="G13" s="278"/>
    </row>
    <row r="14" spans="1:7" ht="9" customHeight="1" x14ac:dyDescent="0.2">
      <c r="A14" s="278" t="s">
        <v>552</v>
      </c>
      <c r="B14" s="278"/>
      <c r="C14" s="278"/>
      <c r="D14" s="278"/>
      <c r="F14" s="278" t="s">
        <v>484</v>
      </c>
      <c r="G14" s="278"/>
    </row>
    <row r="15" spans="1:7" ht="9" customHeight="1" x14ac:dyDescent="0.2">
      <c r="A15" s="278" t="s">
        <v>612</v>
      </c>
      <c r="B15" s="278"/>
      <c r="C15" s="278"/>
      <c r="D15" s="278"/>
      <c r="F15" s="278" t="s">
        <v>485</v>
      </c>
      <c r="G15" s="278"/>
    </row>
    <row r="16" spans="1:7" ht="9" customHeight="1" x14ac:dyDescent="0.2">
      <c r="A16" s="278" t="s">
        <v>553</v>
      </c>
      <c r="B16" s="278"/>
      <c r="C16" s="278"/>
      <c r="D16" s="278"/>
      <c r="F16" s="278" t="s">
        <v>582</v>
      </c>
      <c r="G16" s="278"/>
    </row>
    <row r="17" spans="1:7" ht="9" customHeight="1" x14ac:dyDescent="0.2">
      <c r="A17" s="278" t="s">
        <v>554</v>
      </c>
      <c r="B17" s="278"/>
      <c r="C17" s="278"/>
      <c r="D17" s="278"/>
      <c r="F17" s="280" t="s">
        <v>583</v>
      </c>
      <c r="G17" s="280"/>
    </row>
    <row r="18" spans="1:7" ht="9" customHeight="1" x14ac:dyDescent="0.2">
      <c r="A18" s="278" t="s">
        <v>555</v>
      </c>
      <c r="B18" s="278"/>
      <c r="C18" s="278"/>
      <c r="D18" s="278"/>
      <c r="F18" s="279" t="s">
        <v>486</v>
      </c>
      <c r="G18" s="279"/>
    </row>
    <row r="19" spans="1:7" ht="9" customHeight="1" x14ac:dyDescent="0.2">
      <c r="A19" s="278" t="s">
        <v>556</v>
      </c>
      <c r="B19" s="278"/>
      <c r="C19" s="278"/>
      <c r="D19" s="278"/>
      <c r="F19" s="278" t="s">
        <v>584</v>
      </c>
      <c r="G19" s="278"/>
    </row>
    <row r="20" spans="1:7" ht="9" customHeight="1" x14ac:dyDescent="0.2">
      <c r="A20" s="278" t="s">
        <v>429</v>
      </c>
      <c r="B20" s="278"/>
      <c r="C20" s="278"/>
      <c r="D20" s="278"/>
      <c r="F20" s="278" t="s">
        <v>585</v>
      </c>
      <c r="G20" s="278"/>
    </row>
    <row r="21" spans="1:7" ht="9" customHeight="1" x14ac:dyDescent="0.2">
      <c r="A21" s="278" t="s">
        <v>557</v>
      </c>
      <c r="B21" s="278"/>
      <c r="C21" s="278"/>
      <c r="D21" s="278"/>
      <c r="F21" s="278" t="s">
        <v>603</v>
      </c>
      <c r="G21" s="278"/>
    </row>
    <row r="22" spans="1:7" ht="9" customHeight="1" x14ac:dyDescent="0.2">
      <c r="A22" s="278" t="s">
        <v>558</v>
      </c>
      <c r="B22" s="278"/>
      <c r="C22" s="278"/>
      <c r="D22" s="278"/>
      <c r="F22" s="280" t="s">
        <v>586</v>
      </c>
      <c r="G22" s="280"/>
    </row>
    <row r="23" spans="1:7" ht="9" customHeight="1" x14ac:dyDescent="0.2">
      <c r="A23" s="278" t="s">
        <v>559</v>
      </c>
      <c r="B23" s="278"/>
      <c r="C23" s="278"/>
      <c r="D23" s="278"/>
      <c r="F23" s="279" t="s">
        <v>500</v>
      </c>
      <c r="G23" s="279"/>
    </row>
    <row r="24" spans="1:7" ht="9" customHeight="1" x14ac:dyDescent="0.2">
      <c r="A24" s="278" t="s">
        <v>560</v>
      </c>
      <c r="B24" s="278"/>
      <c r="C24" s="278"/>
      <c r="D24" s="278"/>
      <c r="F24" s="302" t="s">
        <v>499</v>
      </c>
      <c r="G24" s="302"/>
    </row>
    <row r="25" spans="1:7" ht="9" customHeight="1" x14ac:dyDescent="0.2">
      <c r="A25" s="278" t="s">
        <v>422</v>
      </c>
      <c r="B25" s="278"/>
      <c r="C25" s="278"/>
      <c r="D25" s="278"/>
      <c r="F25" s="278" t="s">
        <v>487</v>
      </c>
      <c r="G25" s="278"/>
    </row>
    <row r="26" spans="1:7" ht="9" customHeight="1" x14ac:dyDescent="0.2">
      <c r="A26" s="278" t="s">
        <v>423</v>
      </c>
      <c r="B26" s="278"/>
      <c r="C26" s="278"/>
      <c r="D26" s="278"/>
      <c r="F26" s="278" t="s">
        <v>488</v>
      </c>
      <c r="G26" s="278"/>
    </row>
    <row r="27" spans="1:7" ht="9" customHeight="1" x14ac:dyDescent="0.2">
      <c r="A27" s="278" t="s">
        <v>424</v>
      </c>
      <c r="B27" s="278"/>
      <c r="C27" s="278"/>
      <c r="D27" s="278"/>
      <c r="F27" s="278" t="s">
        <v>587</v>
      </c>
      <c r="G27" s="278"/>
    </row>
    <row r="28" spans="1:7" ht="9" customHeight="1" x14ac:dyDescent="0.2">
      <c r="A28" s="278" t="s">
        <v>425</v>
      </c>
      <c r="B28" s="278"/>
      <c r="C28" s="278"/>
      <c r="D28" s="278"/>
      <c r="F28" s="278" t="s">
        <v>588</v>
      </c>
      <c r="G28" s="278"/>
    </row>
    <row r="29" spans="1:7" ht="9" customHeight="1" x14ac:dyDescent="0.2">
      <c r="A29" s="278" t="s">
        <v>426</v>
      </c>
      <c r="B29" s="278"/>
      <c r="C29" s="278"/>
      <c r="D29" s="278"/>
      <c r="F29" s="278" t="s">
        <v>589</v>
      </c>
      <c r="G29" s="278"/>
    </row>
    <row r="30" spans="1:7" ht="9" customHeight="1" x14ac:dyDescent="0.2">
      <c r="A30" s="278" t="s">
        <v>427</v>
      </c>
      <c r="B30" s="278"/>
      <c r="C30" s="278"/>
      <c r="D30" s="278"/>
      <c r="F30" s="278" t="s">
        <v>590</v>
      </c>
      <c r="G30" s="278"/>
    </row>
    <row r="31" spans="1:7" ht="9" customHeight="1" x14ac:dyDescent="0.2">
      <c r="A31" s="278" t="s">
        <v>561</v>
      </c>
      <c r="B31" s="278"/>
      <c r="C31" s="278"/>
      <c r="D31" s="278"/>
      <c r="F31" s="278" t="s">
        <v>591</v>
      </c>
      <c r="G31" s="278"/>
    </row>
    <row r="32" spans="1:7" ht="9" customHeight="1" x14ac:dyDescent="0.2">
      <c r="A32" s="278" t="s">
        <v>562</v>
      </c>
      <c r="B32" s="278"/>
      <c r="C32" s="278"/>
      <c r="D32" s="278"/>
      <c r="F32" s="280" t="s">
        <v>592</v>
      </c>
      <c r="G32" s="280"/>
    </row>
    <row r="33" spans="1:7" ht="9" customHeight="1" x14ac:dyDescent="0.2">
      <c r="A33" s="278" t="s">
        <v>563</v>
      </c>
      <c r="B33" s="278"/>
      <c r="C33" s="278"/>
      <c r="D33" s="278"/>
      <c r="F33" s="279" t="s">
        <v>489</v>
      </c>
      <c r="G33" s="279"/>
    </row>
    <row r="34" spans="1:7" ht="9" customHeight="1" x14ac:dyDescent="0.2">
      <c r="A34" s="278" t="s">
        <v>564</v>
      </c>
      <c r="B34" s="278"/>
      <c r="C34" s="278"/>
      <c r="D34" s="278"/>
      <c r="F34" s="280" t="s">
        <v>490</v>
      </c>
      <c r="G34" s="280"/>
    </row>
    <row r="35" spans="1:7" ht="9" customHeight="1" x14ac:dyDescent="0.2">
      <c r="A35" s="278" t="s">
        <v>565</v>
      </c>
      <c r="B35" s="278"/>
      <c r="C35" s="278"/>
      <c r="D35" s="278"/>
      <c r="F35" s="280"/>
      <c r="G35" s="280"/>
    </row>
    <row r="36" spans="1:7" ht="9" customHeight="1" x14ac:dyDescent="0.2">
      <c r="A36" s="279" t="s">
        <v>428</v>
      </c>
      <c r="B36" s="279"/>
      <c r="C36" s="279"/>
      <c r="D36" s="279"/>
      <c r="F36" s="280"/>
      <c r="G36" s="280"/>
    </row>
    <row r="37" spans="1:7" ht="9" customHeight="1" x14ac:dyDescent="0.2">
      <c r="A37" s="278" t="s">
        <v>431</v>
      </c>
      <c r="B37" s="278"/>
      <c r="C37" s="278"/>
      <c r="D37" s="278"/>
      <c r="F37" s="280" t="s">
        <v>491</v>
      </c>
      <c r="G37" s="280"/>
    </row>
    <row r="38" spans="1:7" ht="9" customHeight="1" x14ac:dyDescent="0.2">
      <c r="A38" s="278" t="s">
        <v>432</v>
      </c>
      <c r="B38" s="278"/>
      <c r="C38" s="278"/>
      <c r="D38" s="278"/>
      <c r="F38" s="280"/>
      <c r="G38" s="280"/>
    </row>
    <row r="39" spans="1:7" ht="9" customHeight="1" x14ac:dyDescent="0.2">
      <c r="A39" s="278" t="s">
        <v>433</v>
      </c>
      <c r="B39" s="278"/>
      <c r="C39" s="278"/>
      <c r="D39" s="278"/>
      <c r="F39" s="280"/>
      <c r="G39" s="280"/>
    </row>
    <row r="40" spans="1:7" ht="9" customHeight="1" x14ac:dyDescent="0.2">
      <c r="A40" s="281" t="s">
        <v>434</v>
      </c>
      <c r="B40" s="281"/>
      <c r="C40" s="281"/>
      <c r="D40" s="281"/>
      <c r="F40" s="280"/>
      <c r="G40" s="280"/>
    </row>
    <row r="41" spans="1:7" ht="9" customHeight="1" x14ac:dyDescent="0.2">
      <c r="A41" s="284" t="s">
        <v>435</v>
      </c>
      <c r="B41" s="284"/>
      <c r="C41" s="284"/>
      <c r="D41" s="284"/>
      <c r="F41" s="280"/>
      <c r="G41" s="280"/>
    </row>
    <row r="42" spans="1:7" ht="9" customHeight="1" x14ac:dyDescent="0.2">
      <c r="A42" s="278" t="s">
        <v>436</v>
      </c>
      <c r="B42" s="278"/>
      <c r="C42" s="278"/>
      <c r="D42" s="278"/>
      <c r="F42" s="280"/>
      <c r="G42" s="280"/>
    </row>
    <row r="43" spans="1:7" ht="9" customHeight="1" x14ac:dyDescent="0.2">
      <c r="A43" s="278" t="s">
        <v>437</v>
      </c>
      <c r="B43" s="278"/>
      <c r="C43" s="278"/>
      <c r="D43" s="278"/>
      <c r="F43" s="280"/>
      <c r="G43" s="280"/>
    </row>
    <row r="44" spans="1:7" ht="9" customHeight="1" x14ac:dyDescent="0.2">
      <c r="A44" s="281" t="s">
        <v>438</v>
      </c>
      <c r="B44" s="281"/>
      <c r="C44" s="281"/>
      <c r="D44" s="281"/>
      <c r="F44" s="280"/>
      <c r="G44" s="280"/>
    </row>
    <row r="45" spans="1:7" ht="9" customHeight="1" x14ac:dyDescent="0.2">
      <c r="A45" s="278" t="s">
        <v>439</v>
      </c>
      <c r="B45" s="278"/>
      <c r="C45" s="278"/>
      <c r="D45" s="278"/>
      <c r="F45" s="280"/>
      <c r="G45" s="280"/>
    </row>
    <row r="46" spans="1:7" ht="9" customHeight="1" x14ac:dyDescent="0.2">
      <c r="A46" s="278" t="s">
        <v>440</v>
      </c>
      <c r="B46" s="278"/>
      <c r="C46" s="278"/>
      <c r="D46" s="278"/>
      <c r="F46" s="280"/>
      <c r="G46" s="280"/>
    </row>
    <row r="47" spans="1:7" ht="9" customHeight="1" x14ac:dyDescent="0.2">
      <c r="A47" s="278" t="s">
        <v>596</v>
      </c>
      <c r="B47" s="278"/>
      <c r="C47" s="278"/>
      <c r="D47" s="278"/>
      <c r="F47" s="280"/>
      <c r="G47" s="280"/>
    </row>
    <row r="48" spans="1:7" ht="9" customHeight="1" x14ac:dyDescent="0.2">
      <c r="A48" s="278" t="s">
        <v>441</v>
      </c>
      <c r="B48" s="278"/>
      <c r="C48" s="278"/>
      <c r="D48" s="278"/>
      <c r="F48" s="280"/>
      <c r="G48" s="280"/>
    </row>
    <row r="49" spans="1:7" ht="9" customHeight="1" x14ac:dyDescent="0.2">
      <c r="A49" s="278" t="s">
        <v>566</v>
      </c>
      <c r="B49" s="278"/>
      <c r="C49" s="278"/>
      <c r="D49" s="278"/>
      <c r="F49" s="278" t="s">
        <v>492</v>
      </c>
      <c r="G49" s="278"/>
    </row>
    <row r="50" spans="1:7" ht="9" customHeight="1" x14ac:dyDescent="0.2">
      <c r="A50" s="278" t="s">
        <v>567</v>
      </c>
      <c r="B50" s="278"/>
      <c r="C50" s="278"/>
      <c r="D50" s="278"/>
      <c r="F50" s="278" t="s">
        <v>504</v>
      </c>
      <c r="G50" s="278"/>
    </row>
    <row r="51" spans="1:7" ht="9" customHeight="1" x14ac:dyDescent="0.2">
      <c r="A51" s="278" t="s">
        <v>568</v>
      </c>
      <c r="B51" s="278"/>
      <c r="C51" s="278"/>
      <c r="D51" s="278"/>
      <c r="F51" s="278" t="s">
        <v>604</v>
      </c>
      <c r="G51" s="278"/>
    </row>
    <row r="52" spans="1:7" ht="9" customHeight="1" x14ac:dyDescent="0.2">
      <c r="A52" s="278" t="s">
        <v>570</v>
      </c>
      <c r="B52" s="278"/>
      <c r="C52" s="278"/>
      <c r="D52" s="278"/>
      <c r="F52" s="278" t="s">
        <v>505</v>
      </c>
      <c r="G52" s="278"/>
    </row>
    <row r="53" spans="1:7" ht="9" customHeight="1" x14ac:dyDescent="0.2">
      <c r="A53" s="281" t="s">
        <v>569</v>
      </c>
      <c r="B53" s="281"/>
      <c r="C53" s="281"/>
      <c r="D53" s="281"/>
      <c r="F53" s="278" t="s">
        <v>506</v>
      </c>
      <c r="G53" s="278"/>
    </row>
    <row r="54" spans="1:7" ht="9" customHeight="1" x14ac:dyDescent="0.2">
      <c r="A54" s="278" t="s">
        <v>442</v>
      </c>
      <c r="B54" s="278"/>
      <c r="C54" s="278"/>
      <c r="D54" s="278"/>
      <c r="F54" s="278" t="s">
        <v>507</v>
      </c>
      <c r="G54" s="278"/>
    </row>
    <row r="55" spans="1:7" ht="9" customHeight="1" x14ac:dyDescent="0.2">
      <c r="A55" s="278" t="s">
        <v>443</v>
      </c>
      <c r="B55" s="278"/>
      <c r="C55" s="278"/>
      <c r="D55" s="278"/>
      <c r="F55" s="278" t="s">
        <v>508</v>
      </c>
      <c r="G55" s="278"/>
    </row>
    <row r="56" spans="1:7" ht="9" customHeight="1" x14ac:dyDescent="0.2">
      <c r="A56" s="278" t="s">
        <v>444</v>
      </c>
      <c r="B56" s="278"/>
      <c r="C56" s="278"/>
      <c r="D56" s="278"/>
      <c r="F56" s="281" t="s">
        <v>509</v>
      </c>
      <c r="G56" s="281"/>
    </row>
    <row r="57" spans="1:7" ht="9" customHeight="1" x14ac:dyDescent="0.2">
      <c r="A57" s="278" t="s">
        <v>445</v>
      </c>
      <c r="B57" s="278"/>
      <c r="C57" s="278"/>
      <c r="D57" s="278"/>
      <c r="F57" s="280"/>
      <c r="G57" s="280"/>
    </row>
    <row r="58" spans="1:7" ht="9" customHeight="1" x14ac:dyDescent="0.2">
      <c r="A58" s="278" t="s">
        <v>446</v>
      </c>
      <c r="B58" s="278"/>
      <c r="C58" s="278"/>
      <c r="D58" s="278"/>
      <c r="F58" s="280"/>
      <c r="G58" s="280"/>
    </row>
    <row r="59" spans="1:7" ht="9" customHeight="1" x14ac:dyDescent="0.2">
      <c r="A59" s="278" t="s">
        <v>447</v>
      </c>
      <c r="B59" s="278"/>
      <c r="C59" s="278"/>
      <c r="D59" s="278"/>
      <c r="F59" s="178" t="str">
        <f ca="1">+ANAGRAFICA!L15</f>
        <v>____/__________/________</v>
      </c>
      <c r="G59" s="180" t="s">
        <v>510</v>
      </c>
    </row>
    <row r="60" spans="1:7" ht="9" customHeight="1" x14ac:dyDescent="0.2">
      <c r="A60" s="278" t="s">
        <v>571</v>
      </c>
      <c r="B60" s="278"/>
      <c r="C60" s="278"/>
      <c r="D60" s="278"/>
      <c r="F60" s="280"/>
      <c r="G60" s="280"/>
    </row>
    <row r="61" spans="1:7" ht="9" customHeight="1" x14ac:dyDescent="0.2">
      <c r="A61" s="278" t="s">
        <v>572</v>
      </c>
      <c r="B61" s="278"/>
      <c r="C61" s="278"/>
      <c r="D61" s="278"/>
      <c r="F61" s="280"/>
      <c r="G61" s="280"/>
    </row>
    <row r="62" spans="1:7" ht="9" customHeight="1" x14ac:dyDescent="0.2">
      <c r="A62" s="278" t="s">
        <v>448</v>
      </c>
      <c r="B62" s="278"/>
      <c r="C62" s="278"/>
      <c r="D62" s="278"/>
      <c r="F62" s="280"/>
      <c r="G62" s="280"/>
    </row>
    <row r="63" spans="1:7" ht="9" customHeight="1" x14ac:dyDescent="0.2">
      <c r="A63" s="281" t="s">
        <v>449</v>
      </c>
      <c r="B63" s="281"/>
      <c r="C63" s="281"/>
      <c r="D63" s="281"/>
      <c r="F63" s="280"/>
      <c r="G63" s="280"/>
    </row>
    <row r="64" spans="1:7" ht="9" customHeight="1" x14ac:dyDescent="0.2">
      <c r="A64" s="278" t="s">
        <v>450</v>
      </c>
      <c r="B64" s="278"/>
      <c r="C64" s="278"/>
      <c r="D64" s="278"/>
      <c r="F64" s="280"/>
      <c r="G64" s="280"/>
    </row>
    <row r="65" spans="1:7" ht="9" customHeight="1" x14ac:dyDescent="0.2">
      <c r="A65" s="278" t="s">
        <v>451</v>
      </c>
      <c r="B65" s="278"/>
      <c r="C65" s="278"/>
      <c r="D65" s="278"/>
      <c r="F65" s="280"/>
      <c r="G65" s="280"/>
    </row>
    <row r="66" spans="1:7" ht="9" customHeight="1" x14ac:dyDescent="0.2">
      <c r="A66" s="278" t="s">
        <v>452</v>
      </c>
      <c r="B66" s="278"/>
      <c r="C66" s="278"/>
      <c r="D66" s="278"/>
      <c r="F66" s="280"/>
      <c r="G66" s="280"/>
    </row>
    <row r="67" spans="1:7" ht="9" customHeight="1" x14ac:dyDescent="0.2">
      <c r="A67" s="278" t="s">
        <v>453</v>
      </c>
      <c r="B67" s="278"/>
      <c r="C67" s="278"/>
      <c r="D67" s="278"/>
      <c r="F67" s="280"/>
      <c r="G67" s="280"/>
    </row>
    <row r="68" spans="1:7" ht="9" customHeight="1" x14ac:dyDescent="0.2">
      <c r="A68" s="281" t="s">
        <v>454</v>
      </c>
      <c r="B68" s="281"/>
      <c r="C68" s="281"/>
      <c r="D68" s="281"/>
      <c r="F68" s="280"/>
      <c r="G68" s="280"/>
    </row>
    <row r="69" spans="1:7" ht="9" customHeight="1" x14ac:dyDescent="0.2">
      <c r="A69" s="284" t="s">
        <v>455</v>
      </c>
      <c r="B69" s="284"/>
      <c r="C69" s="284"/>
      <c r="D69" s="284"/>
      <c r="F69" s="280"/>
      <c r="G69" s="280"/>
    </row>
    <row r="70" spans="1:7" ht="9" customHeight="1" x14ac:dyDescent="0.2">
      <c r="A70" s="278" t="s">
        <v>456</v>
      </c>
      <c r="B70" s="278"/>
      <c r="C70" s="278"/>
      <c r="D70" s="278"/>
      <c r="F70" s="280"/>
      <c r="G70" s="280"/>
    </row>
    <row r="71" spans="1:7" ht="9" customHeight="1" x14ac:dyDescent="0.2">
      <c r="A71" s="278" t="s">
        <v>457</v>
      </c>
      <c r="B71" s="278"/>
      <c r="C71" s="278"/>
      <c r="D71" s="278"/>
      <c r="F71" s="278" t="s">
        <v>501</v>
      </c>
      <c r="G71" s="278"/>
    </row>
    <row r="72" spans="1:7" ht="9" customHeight="1" x14ac:dyDescent="0.2">
      <c r="A72" s="278" t="s">
        <v>573</v>
      </c>
      <c r="B72" s="278"/>
      <c r="C72" s="278"/>
      <c r="D72" s="278"/>
      <c r="F72" s="278" t="s">
        <v>605</v>
      </c>
      <c r="G72" s="278"/>
    </row>
    <row r="73" spans="1:7" ht="9" customHeight="1" x14ac:dyDescent="0.2">
      <c r="A73" s="278" t="s">
        <v>574</v>
      </c>
      <c r="B73" s="278"/>
      <c r="C73" s="278"/>
      <c r="D73" s="278"/>
      <c r="F73" s="278" t="s">
        <v>511</v>
      </c>
      <c r="G73" s="278"/>
    </row>
    <row r="74" spans="1:7" ht="9" customHeight="1" x14ac:dyDescent="0.2">
      <c r="A74" s="278" t="s">
        <v>575</v>
      </c>
      <c r="B74" s="278"/>
      <c r="C74" s="278"/>
      <c r="D74" s="278"/>
      <c r="F74" s="278" t="s">
        <v>512</v>
      </c>
      <c r="G74" s="278"/>
    </row>
    <row r="75" spans="1:7" ht="9" customHeight="1" x14ac:dyDescent="0.2">
      <c r="A75" s="278" t="s">
        <v>576</v>
      </c>
      <c r="B75" s="278"/>
      <c r="C75" s="278"/>
      <c r="D75" s="278"/>
      <c r="F75" s="278" t="s">
        <v>513</v>
      </c>
      <c r="G75" s="278"/>
    </row>
    <row r="76" spans="1:7" ht="9" customHeight="1" x14ac:dyDescent="0.2">
      <c r="A76" s="278" t="s">
        <v>577</v>
      </c>
      <c r="B76" s="278"/>
      <c r="C76" s="278"/>
      <c r="D76" s="278"/>
      <c r="F76" s="278" t="s">
        <v>514</v>
      </c>
      <c r="G76" s="278"/>
    </row>
    <row r="77" spans="1:7" ht="9" customHeight="1" x14ac:dyDescent="0.2">
      <c r="A77" s="278" t="s">
        <v>578</v>
      </c>
      <c r="B77" s="278"/>
      <c r="C77" s="278"/>
      <c r="D77" s="278"/>
      <c r="F77" s="278" t="s">
        <v>515</v>
      </c>
      <c r="G77" s="278"/>
    </row>
    <row r="78" spans="1:7" ht="9" customHeight="1" x14ac:dyDescent="0.2">
      <c r="A78" s="278" t="s">
        <v>458</v>
      </c>
      <c r="B78" s="278"/>
      <c r="C78" s="278"/>
      <c r="D78" s="278"/>
      <c r="F78" s="278" t="s">
        <v>516</v>
      </c>
      <c r="G78" s="278"/>
    </row>
    <row r="79" spans="1:7" ht="9" customHeight="1" x14ac:dyDescent="0.2">
      <c r="A79" s="278" t="s">
        <v>459</v>
      </c>
      <c r="B79" s="278"/>
      <c r="C79" s="278"/>
      <c r="D79" s="278"/>
      <c r="F79" s="278" t="s">
        <v>517</v>
      </c>
      <c r="G79" s="278"/>
    </row>
    <row r="80" spans="1:7" ht="9" customHeight="1" x14ac:dyDescent="0.2">
      <c r="A80" s="278" t="s">
        <v>597</v>
      </c>
      <c r="B80" s="278"/>
      <c r="C80" s="278"/>
      <c r="D80" s="278"/>
      <c r="F80" s="278" t="s">
        <v>518</v>
      </c>
      <c r="G80" s="278"/>
    </row>
    <row r="81" spans="1:7" ht="9" customHeight="1" x14ac:dyDescent="0.2">
      <c r="A81" s="278" t="s">
        <v>460</v>
      </c>
      <c r="B81" s="278"/>
      <c r="C81" s="278"/>
      <c r="D81" s="278"/>
      <c r="F81" s="278" t="s">
        <v>519</v>
      </c>
      <c r="G81" s="278"/>
    </row>
    <row r="82" spans="1:7" ht="9" customHeight="1" x14ac:dyDescent="0.2">
      <c r="A82" s="278" t="s">
        <v>461</v>
      </c>
      <c r="B82" s="278"/>
      <c r="C82" s="278"/>
      <c r="D82" s="278"/>
      <c r="F82" s="280" t="s">
        <v>520</v>
      </c>
      <c r="G82" s="280"/>
    </row>
    <row r="83" spans="1:7" ht="9" customHeight="1" x14ac:dyDescent="0.2">
      <c r="A83" s="278" t="s">
        <v>462</v>
      </c>
      <c r="B83" s="278"/>
      <c r="C83" s="278"/>
      <c r="D83" s="278"/>
      <c r="F83" s="280"/>
      <c r="G83" s="280"/>
    </row>
    <row r="84" spans="1:7" ht="9" customHeight="1" x14ac:dyDescent="0.2">
      <c r="A84" s="278" t="s">
        <v>463</v>
      </c>
      <c r="B84" s="278"/>
      <c r="C84" s="278"/>
      <c r="D84" s="278"/>
      <c r="F84" s="180" t="s">
        <v>594</v>
      </c>
      <c r="G84" s="180" t="s">
        <v>593</v>
      </c>
    </row>
    <row r="85" spans="1:7" ht="9" customHeight="1" x14ac:dyDescent="0.2">
      <c r="A85" s="278" t="s">
        <v>464</v>
      </c>
      <c r="B85" s="278"/>
      <c r="C85" s="278"/>
      <c r="D85" s="278"/>
      <c r="F85" s="280"/>
      <c r="G85" s="280"/>
    </row>
    <row r="86" spans="1:7" ht="9" customHeight="1" x14ac:dyDescent="0.2">
      <c r="A86" s="278" t="s">
        <v>469</v>
      </c>
      <c r="B86" s="278"/>
      <c r="C86" s="278"/>
      <c r="D86" s="278"/>
      <c r="F86" s="280" t="s">
        <v>502</v>
      </c>
      <c r="G86" s="280"/>
    </row>
    <row r="87" spans="1:7" ht="9" customHeight="1" x14ac:dyDescent="0.2">
      <c r="A87" s="278" t="s">
        <v>598</v>
      </c>
      <c r="B87" s="278"/>
      <c r="C87" s="278"/>
      <c r="D87" s="278"/>
      <c r="F87" s="280" t="s">
        <v>614</v>
      </c>
      <c r="G87" s="280"/>
    </row>
    <row r="88" spans="1:7" ht="9" customHeight="1" x14ac:dyDescent="0.2">
      <c r="A88" s="278" t="s">
        <v>599</v>
      </c>
      <c r="B88" s="278"/>
      <c r="C88" s="278"/>
      <c r="D88" s="278"/>
      <c r="F88" s="280"/>
      <c r="G88" s="280"/>
    </row>
    <row r="89" spans="1:7" ht="9" customHeight="1" x14ac:dyDescent="0.2">
      <c r="A89" s="278" t="s">
        <v>601</v>
      </c>
      <c r="B89" s="278"/>
      <c r="C89" s="278"/>
      <c r="D89" s="278"/>
      <c r="F89" s="303" t="s">
        <v>503</v>
      </c>
      <c r="G89" s="303"/>
    </row>
    <row r="90" spans="1:7" ht="9" customHeight="1" x14ac:dyDescent="0.2">
      <c r="A90" s="278" t="s">
        <v>600</v>
      </c>
      <c r="B90" s="278"/>
      <c r="C90" s="278"/>
      <c r="D90" s="278"/>
      <c r="F90" s="303"/>
      <c r="G90" s="303"/>
    </row>
    <row r="91" spans="1:7" ht="9" customHeight="1" x14ac:dyDescent="0.2">
      <c r="A91" s="278" t="s">
        <v>470</v>
      </c>
      <c r="B91" s="278"/>
      <c r="C91" s="278"/>
      <c r="D91" s="278"/>
      <c r="F91" s="280"/>
      <c r="G91" s="280"/>
    </row>
    <row r="92" spans="1:7" ht="9" customHeight="1" x14ac:dyDescent="0.2">
      <c r="A92" s="278" t="s">
        <v>471</v>
      </c>
      <c r="B92" s="278"/>
      <c r="C92" s="278"/>
      <c r="D92" s="278"/>
      <c r="F92" s="280"/>
      <c r="G92" s="280"/>
    </row>
    <row r="93" spans="1:7" ht="9" customHeight="1" x14ac:dyDescent="0.2">
      <c r="A93" s="281" t="s">
        <v>472</v>
      </c>
      <c r="B93" s="281"/>
      <c r="C93" s="281"/>
      <c r="D93" s="281"/>
      <c r="F93" s="280"/>
      <c r="G93" s="280"/>
    </row>
    <row r="94" spans="1:7" ht="9" customHeight="1" x14ac:dyDescent="0.2">
      <c r="A94" s="278" t="s">
        <v>579</v>
      </c>
      <c r="B94" s="278"/>
      <c r="C94" s="278"/>
      <c r="D94" s="278"/>
      <c r="F94" s="280"/>
      <c r="G94" s="280"/>
    </row>
    <row r="95" spans="1:7" ht="9" customHeight="1" x14ac:dyDescent="0.2">
      <c r="A95" s="278" t="s">
        <v>580</v>
      </c>
      <c r="B95" s="278"/>
      <c r="C95" s="278"/>
      <c r="D95" s="278"/>
      <c r="F95" s="280"/>
      <c r="G95" s="280"/>
    </row>
    <row r="96" spans="1:7" ht="9" customHeight="1" x14ac:dyDescent="0.2">
      <c r="A96" s="278" t="s">
        <v>602</v>
      </c>
      <c r="B96" s="278"/>
      <c r="C96" s="278"/>
      <c r="D96" s="278"/>
      <c r="F96" s="280"/>
      <c r="G96" s="280"/>
    </row>
    <row r="97" spans="1:7" ht="9" customHeight="1" x14ac:dyDescent="0.2">
      <c r="A97" s="278" t="s">
        <v>581</v>
      </c>
      <c r="B97" s="278"/>
      <c r="C97" s="278"/>
      <c r="D97" s="278"/>
      <c r="F97" s="280"/>
      <c r="G97" s="280"/>
    </row>
  </sheetData>
  <mergeCells count="190">
    <mergeCell ref="F90:G90"/>
    <mergeCell ref="F91:G91"/>
    <mergeCell ref="F92:G92"/>
    <mergeCell ref="F93:G93"/>
    <mergeCell ref="F75:G75"/>
    <mergeCell ref="F94:G94"/>
    <mergeCell ref="F95:G95"/>
    <mergeCell ref="F96:G96"/>
    <mergeCell ref="F97:G97"/>
    <mergeCell ref="F85:G85"/>
    <mergeCell ref="F86:G86"/>
    <mergeCell ref="F87:G87"/>
    <mergeCell ref="F88:G88"/>
    <mergeCell ref="F89:G89"/>
    <mergeCell ref="F82:G82"/>
    <mergeCell ref="F83:G83"/>
    <mergeCell ref="F77:G77"/>
    <mergeCell ref="F78:G78"/>
    <mergeCell ref="F79:G79"/>
    <mergeCell ref="F80:G80"/>
    <mergeCell ref="F81:G81"/>
    <mergeCell ref="F67:G67"/>
    <mergeCell ref="F68:G68"/>
    <mergeCell ref="F69:G69"/>
    <mergeCell ref="F70:G70"/>
    <mergeCell ref="F71:G71"/>
    <mergeCell ref="F72:G72"/>
    <mergeCell ref="F73:G73"/>
    <mergeCell ref="F74:G74"/>
    <mergeCell ref="F76:G76"/>
    <mergeCell ref="F62:G62"/>
    <mergeCell ref="F63:G63"/>
    <mergeCell ref="F64:G64"/>
    <mergeCell ref="F65:G65"/>
    <mergeCell ref="F66:G66"/>
    <mergeCell ref="F49:G49"/>
    <mergeCell ref="F50:G50"/>
    <mergeCell ref="F51:G51"/>
    <mergeCell ref="F52:G52"/>
    <mergeCell ref="F53:G53"/>
    <mergeCell ref="F46:G46"/>
    <mergeCell ref="F47:G47"/>
    <mergeCell ref="F48:G48"/>
    <mergeCell ref="F58:G58"/>
    <mergeCell ref="F60:G60"/>
    <mergeCell ref="F61:G61"/>
    <mergeCell ref="F54:G54"/>
    <mergeCell ref="F55:G55"/>
    <mergeCell ref="F56:G56"/>
    <mergeCell ref="F57:G57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5:G25"/>
    <mergeCell ref="F26:G26"/>
    <mergeCell ref="F27:G27"/>
    <mergeCell ref="F13:G13"/>
    <mergeCell ref="F14:G14"/>
    <mergeCell ref="F15:G15"/>
    <mergeCell ref="F16:G16"/>
    <mergeCell ref="F17:G17"/>
    <mergeCell ref="F18:G18"/>
    <mergeCell ref="F19:G19"/>
    <mergeCell ref="F2:G2"/>
    <mergeCell ref="F3:G3"/>
    <mergeCell ref="F4:G4"/>
    <mergeCell ref="F5:G5"/>
    <mergeCell ref="F6:G6"/>
    <mergeCell ref="F22:G22"/>
    <mergeCell ref="F20:G20"/>
    <mergeCell ref="F21:G21"/>
    <mergeCell ref="A93:D93"/>
    <mergeCell ref="A94:D94"/>
    <mergeCell ref="F7:G7"/>
    <mergeCell ref="F8:G8"/>
    <mergeCell ref="F9:G9"/>
    <mergeCell ref="F10:G10"/>
    <mergeCell ref="F11:G11"/>
    <mergeCell ref="F12:G12"/>
    <mergeCell ref="F23:G23"/>
    <mergeCell ref="F24:G24"/>
    <mergeCell ref="A80:D80"/>
    <mergeCell ref="A81:D81"/>
    <mergeCell ref="A82:D82"/>
    <mergeCell ref="A83:D83"/>
    <mergeCell ref="A84:D84"/>
    <mergeCell ref="A85:D85"/>
    <mergeCell ref="A74:D74"/>
    <mergeCell ref="A75:D75"/>
    <mergeCell ref="A76:D76"/>
    <mergeCell ref="A77:D77"/>
    <mergeCell ref="A78:D78"/>
    <mergeCell ref="A95:D95"/>
    <mergeCell ref="A96:D96"/>
    <mergeCell ref="A97:D97"/>
    <mergeCell ref="A86:D86"/>
    <mergeCell ref="A87:D87"/>
    <mergeCell ref="A88:D88"/>
    <mergeCell ref="A89:D89"/>
    <mergeCell ref="A90:D90"/>
    <mergeCell ref="A91:D91"/>
    <mergeCell ref="A92:D92"/>
    <mergeCell ref="A79:D79"/>
    <mergeCell ref="A68:D68"/>
    <mergeCell ref="A69:D69"/>
    <mergeCell ref="A70:D70"/>
    <mergeCell ref="A71:D71"/>
    <mergeCell ref="A72:D72"/>
    <mergeCell ref="A73:D73"/>
    <mergeCell ref="A62:D62"/>
    <mergeCell ref="A63:D63"/>
    <mergeCell ref="A64:D64"/>
    <mergeCell ref="A65:D65"/>
    <mergeCell ref="A66:D66"/>
    <mergeCell ref="A67:D67"/>
    <mergeCell ref="A59:D59"/>
    <mergeCell ref="A56:D56"/>
    <mergeCell ref="A57:D57"/>
    <mergeCell ref="A58:D58"/>
    <mergeCell ref="A60:D60"/>
    <mergeCell ref="A61:D61"/>
    <mergeCell ref="A41:D41"/>
    <mergeCell ref="A32:D32"/>
    <mergeCell ref="A33:D33"/>
    <mergeCell ref="A34:D34"/>
    <mergeCell ref="A35:D35"/>
    <mergeCell ref="A29:D29"/>
    <mergeCell ref="A30:D30"/>
    <mergeCell ref="A31:D31"/>
    <mergeCell ref="A53:D53"/>
    <mergeCell ref="A54:D54"/>
    <mergeCell ref="A55:D55"/>
    <mergeCell ref="A47:D47"/>
    <mergeCell ref="A42:D42"/>
    <mergeCell ref="A43:D43"/>
    <mergeCell ref="A44:D44"/>
    <mergeCell ref="A45:D45"/>
    <mergeCell ref="A46:D46"/>
    <mergeCell ref="A36:D36"/>
    <mergeCell ref="A48:D48"/>
    <mergeCell ref="A49:D49"/>
    <mergeCell ref="A50:D50"/>
    <mergeCell ref="A51:D51"/>
    <mergeCell ref="A52:D52"/>
    <mergeCell ref="A37:D37"/>
    <mergeCell ref="A38:D38"/>
    <mergeCell ref="A39:D39"/>
    <mergeCell ref="A40:D40"/>
    <mergeCell ref="A25:D25"/>
    <mergeCell ref="A26:D26"/>
    <mergeCell ref="A17:D17"/>
    <mergeCell ref="A18:D18"/>
    <mergeCell ref="A19:D19"/>
    <mergeCell ref="A20:D20"/>
    <mergeCell ref="A21:D21"/>
    <mergeCell ref="A27:D27"/>
    <mergeCell ref="A28:D28"/>
    <mergeCell ref="A16:D16"/>
    <mergeCell ref="A7:D7"/>
    <mergeCell ref="A8:D8"/>
    <mergeCell ref="A9:D9"/>
    <mergeCell ref="A10:D10"/>
    <mergeCell ref="A11:D11"/>
    <mergeCell ref="A22:D22"/>
    <mergeCell ref="A23:D23"/>
    <mergeCell ref="A24:D24"/>
    <mergeCell ref="A2:D2"/>
    <mergeCell ref="A3:D3"/>
    <mergeCell ref="A4:D4"/>
    <mergeCell ref="A5:D5"/>
    <mergeCell ref="A6:D6"/>
    <mergeCell ref="A12:D12"/>
    <mergeCell ref="A13:D13"/>
    <mergeCell ref="A14:D14"/>
    <mergeCell ref="A15:D15"/>
  </mergeCells>
  <pageMargins left="0" right="0" top="0" bottom="0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91440</xdr:colOff>
                    <xdr:row>82</xdr:row>
                    <xdr:rowOff>99060</xdr:rowOff>
                  </from>
                  <to>
                    <xdr:col>5</xdr:col>
                    <xdr:colOff>251460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6</xdr:col>
                    <xdr:colOff>358140</xdr:colOff>
                    <xdr:row>82</xdr:row>
                    <xdr:rowOff>99060</xdr:rowOff>
                  </from>
                  <to>
                    <xdr:col>6</xdr:col>
                    <xdr:colOff>518160</xdr:colOff>
                    <xdr:row>84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C385-DECC-4F45-8038-E0EBEF9DDD2C}">
  <dimension ref="B5:J69"/>
  <sheetViews>
    <sheetView zoomScaleNormal="100" workbookViewId="0"/>
  </sheetViews>
  <sheetFormatPr defaultColWidth="12" defaultRowHeight="15.6" x14ac:dyDescent="0.3"/>
  <cols>
    <col min="1" max="1" width="1.33203125" style="1" customWidth="1"/>
    <col min="2" max="2" width="2.33203125" style="1" customWidth="1"/>
    <col min="3" max="3" width="0.5546875" style="1" customWidth="1"/>
    <col min="4" max="4" width="65.77734375" style="1" customWidth="1"/>
    <col min="5" max="5" width="0.5546875" style="1" customWidth="1"/>
    <col min="6" max="6" width="11.33203125" style="3" customWidth="1"/>
    <col min="7" max="7" width="0.5546875" style="3" customWidth="1"/>
    <col min="8" max="8" width="3.33203125" style="191" customWidth="1"/>
    <col min="9" max="9" width="0.5546875" style="1" customWidth="1"/>
    <col min="10" max="10" width="11.6640625" style="3" customWidth="1"/>
    <col min="11" max="11" width="0.5546875" style="1" customWidth="1"/>
    <col min="12" max="16384" width="12" style="1"/>
  </cols>
  <sheetData>
    <row r="5" spans="2:10" ht="19.95" customHeight="1" x14ac:dyDescent="0.3"/>
    <row r="6" spans="2:10" ht="25.2" customHeight="1" x14ac:dyDescent="0.3">
      <c r="B6" s="310" t="str">
        <f>+ANAGRAFICA!L2</f>
        <v xml:space="preserve"> </v>
      </c>
      <c r="C6" s="310"/>
      <c r="D6" s="310"/>
      <c r="E6" s="310"/>
      <c r="F6" s="310"/>
      <c r="G6" s="310"/>
      <c r="H6" s="310"/>
      <c r="I6" s="310"/>
      <c r="J6" s="310"/>
    </row>
    <row r="7" spans="2:10" ht="10.199999999999999" customHeight="1" x14ac:dyDescent="0.3"/>
    <row r="8" spans="2:10" ht="21" customHeight="1" x14ac:dyDescent="0.35">
      <c r="B8" s="311" t="s">
        <v>618</v>
      </c>
      <c r="C8" s="312"/>
      <c r="D8" s="312"/>
      <c r="E8" s="312"/>
      <c r="F8" s="312"/>
      <c r="G8" s="312"/>
      <c r="H8" s="312"/>
      <c r="I8" s="312"/>
      <c r="J8" s="313"/>
    </row>
    <row r="9" spans="2:10" ht="21" customHeight="1" x14ac:dyDescent="0.3">
      <c r="B9" s="314" t="s">
        <v>619</v>
      </c>
      <c r="C9" s="315"/>
      <c r="D9" s="315"/>
      <c r="E9" s="315"/>
      <c r="F9" s="315"/>
      <c r="G9" s="315"/>
      <c r="H9" s="315"/>
      <c r="I9" s="315"/>
      <c r="J9" s="316"/>
    </row>
    <row r="10" spans="2:10" ht="22.95" customHeight="1" x14ac:dyDescent="0.3">
      <c r="B10" s="317" t="str">
        <f ca="1">+ANAGRAFICA!L15</f>
        <v>____/__________/________</v>
      </c>
      <c r="C10" s="318"/>
      <c r="D10" s="318"/>
      <c r="E10" s="318"/>
      <c r="F10" s="318"/>
      <c r="G10" s="318"/>
      <c r="H10" s="318"/>
      <c r="I10" s="318"/>
      <c r="J10" s="319"/>
    </row>
    <row r="11" spans="2:10" ht="10.199999999999999" customHeight="1" x14ac:dyDescent="0.3">
      <c r="B11" s="250"/>
      <c r="C11" s="250"/>
      <c r="D11" s="250"/>
      <c r="E11" s="250"/>
      <c r="F11" s="250"/>
      <c r="G11" s="250"/>
      <c r="H11" s="250"/>
      <c r="I11" s="250"/>
      <c r="J11" s="250"/>
    </row>
    <row r="12" spans="2:10" ht="15" customHeight="1" x14ac:dyDescent="0.3">
      <c r="B12" s="240" t="s">
        <v>620</v>
      </c>
      <c r="C12" s="241"/>
      <c r="D12" s="241"/>
      <c r="E12" s="241"/>
      <c r="F12" s="241"/>
      <c r="G12" s="241"/>
      <c r="H12" s="241"/>
      <c r="I12" s="241"/>
      <c r="J12" s="242"/>
    </row>
    <row r="13" spans="2:10" ht="15" customHeight="1" x14ac:dyDescent="0.3">
      <c r="B13" s="254" t="str">
        <f>+ANAGRAFICA!L9</f>
        <v xml:space="preserve">   </v>
      </c>
      <c r="C13" s="255"/>
      <c r="D13" s="255"/>
      <c r="E13" s="255"/>
      <c r="F13" s="255"/>
      <c r="G13" s="255"/>
      <c r="H13" s="255"/>
      <c r="I13" s="255"/>
      <c r="J13" s="256"/>
    </row>
    <row r="14" spans="2:10" ht="15" customHeight="1" x14ac:dyDescent="0.3">
      <c r="B14" s="254" t="str">
        <f>+ANAGRAFICA!L10&amp;"      "&amp; +ANAGRAFICA!L11</f>
        <v xml:space="preserve">      </v>
      </c>
      <c r="C14" s="255"/>
      <c r="D14" s="255"/>
      <c r="E14" s="255"/>
      <c r="F14" s="255"/>
      <c r="G14" s="255"/>
      <c r="H14" s="255" t="b">
        <v>1</v>
      </c>
      <c r="I14" s="255"/>
      <c r="J14" s="256"/>
    </row>
    <row r="15" spans="2:10" ht="15" customHeight="1" x14ac:dyDescent="0.3">
      <c r="B15" s="257" t="str">
        <f>+IF(ANAGRAFICA!F12="X",+ANAGRAFICA!A12 &amp;" "&amp; +ANAGRAFICA!L12 &amp; "     "&amp;+ANAGRAFICA!A13 &amp; " "&amp; +ANAGRAFICA!L12,"")</f>
        <v/>
      </c>
      <c r="C15" s="258"/>
      <c r="D15" s="258"/>
      <c r="E15" s="258"/>
      <c r="F15" s="258"/>
      <c r="G15" s="258"/>
      <c r="H15" s="258"/>
      <c r="I15" s="258"/>
      <c r="J15" s="259"/>
    </row>
    <row r="16" spans="2:10" ht="10.199999999999999" customHeight="1" x14ac:dyDescent="0.3">
      <c r="B16" s="239"/>
      <c r="C16" s="239"/>
      <c r="D16" s="239"/>
      <c r="E16" s="239"/>
      <c r="F16" s="239"/>
      <c r="G16" s="239"/>
      <c r="H16" s="239" t="b">
        <v>1</v>
      </c>
      <c r="I16" s="239"/>
      <c r="J16" s="239"/>
    </row>
    <row r="17" spans="2:10" x14ac:dyDescent="0.3">
      <c r="B17" s="309" t="s">
        <v>621</v>
      </c>
      <c r="C17" s="309"/>
      <c r="D17" s="309"/>
      <c r="E17" s="309"/>
      <c r="F17" s="309"/>
      <c r="G17" s="309"/>
      <c r="H17" s="309"/>
      <c r="I17" s="309"/>
      <c r="J17" s="309"/>
    </row>
    <row r="18" spans="2:10" ht="3" customHeight="1" x14ac:dyDescent="0.3">
      <c r="H18" s="191" t="b">
        <v>1</v>
      </c>
    </row>
    <row r="19" spans="2:10" ht="31.2" customHeight="1" x14ac:dyDescent="0.3">
      <c r="B19" s="6"/>
      <c r="D19" s="211" t="s">
        <v>622</v>
      </c>
      <c r="F19" s="192"/>
      <c r="H19" s="192"/>
      <c r="J19" s="210" t="str">
        <f>+IF(+SERVIZI!F56&gt;0,+SERVIZI!F56,"")</f>
        <v/>
      </c>
    </row>
    <row r="20" spans="2:10" x14ac:dyDescent="0.3">
      <c r="B20" s="309" t="s">
        <v>623</v>
      </c>
      <c r="C20" s="309"/>
      <c r="D20" s="309"/>
      <c r="E20" s="309"/>
      <c r="F20" s="309"/>
      <c r="G20" s="309"/>
      <c r="H20" s="309"/>
      <c r="I20" s="309"/>
      <c r="J20" s="309"/>
    </row>
    <row r="21" spans="2:10" ht="3" customHeight="1" x14ac:dyDescent="0.3"/>
    <row r="22" spans="2:10" s="7" customFormat="1" ht="1.95" customHeight="1" x14ac:dyDescent="0.3">
      <c r="B22" s="194"/>
      <c r="C22" s="87"/>
      <c r="D22" s="87"/>
      <c r="E22" s="87"/>
      <c r="F22" s="88"/>
      <c r="G22" s="88"/>
      <c r="H22" s="89"/>
      <c r="I22" s="87"/>
      <c r="J22" s="88"/>
    </row>
    <row r="23" spans="2:10" s="7" customFormat="1" ht="15.6" customHeight="1" x14ac:dyDescent="0.3">
      <c r="B23" s="195"/>
      <c r="C23" s="116"/>
      <c r="D23" s="141" t="s">
        <v>665</v>
      </c>
      <c r="E23" s="79"/>
      <c r="F23" s="143">
        <f>+SERVIZI!F18-285</f>
        <v>75</v>
      </c>
      <c r="G23" s="81"/>
      <c r="H23" s="145" t="str">
        <f>+IF(+SERVIZI!H18&gt;=1,+SERVIZI!H18,"")</f>
        <v/>
      </c>
      <c r="I23" s="146"/>
      <c r="J23" s="147" t="str">
        <f>+IF(SERVIZI!H18&lt;&gt;0,+F23*H23," ")</f>
        <v xml:space="preserve"> </v>
      </c>
    </row>
    <row r="24" spans="2:10" s="7" customFormat="1" ht="1.95" customHeight="1" x14ac:dyDescent="0.3">
      <c r="B24" s="194"/>
      <c r="C24" s="87"/>
      <c r="D24" s="87"/>
      <c r="E24" s="87"/>
      <c r="F24" s="88"/>
      <c r="G24" s="88"/>
      <c r="H24" s="148"/>
      <c r="I24" s="149"/>
      <c r="J24" s="150"/>
    </row>
    <row r="25" spans="2:10" s="7" customFormat="1" ht="15.6" customHeight="1" x14ac:dyDescent="0.3">
      <c r="B25" s="195"/>
      <c r="C25" s="116"/>
      <c r="D25" s="141" t="s">
        <v>262</v>
      </c>
      <c r="E25" s="79"/>
      <c r="F25" s="143">
        <f>+SERVIZI!F20</f>
        <v>75</v>
      </c>
      <c r="G25" s="81"/>
      <c r="H25" s="145" t="str">
        <f>+IF(+SERVIZI!H20&gt;=1,+SERVIZI!H20,"")</f>
        <v/>
      </c>
      <c r="I25" s="146"/>
      <c r="J25" s="147" t="str">
        <f>+SERVIZI!J20</f>
        <v/>
      </c>
    </row>
    <row r="26" spans="2:10" s="7" customFormat="1" ht="1.95" customHeight="1" x14ac:dyDescent="0.3">
      <c r="B26" s="194"/>
      <c r="C26" s="87"/>
      <c r="D26" s="87"/>
      <c r="E26" s="87"/>
      <c r="F26" s="88"/>
      <c r="G26" s="88"/>
      <c r="H26" s="148" t="b">
        <v>1</v>
      </c>
      <c r="I26" s="149"/>
      <c r="J26" s="150"/>
    </row>
    <row r="27" spans="2:10" s="7" customFormat="1" ht="15.6" customHeight="1" x14ac:dyDescent="0.3">
      <c r="B27" s="196"/>
      <c r="C27" s="116"/>
      <c r="D27" s="78" t="s">
        <v>276</v>
      </c>
      <c r="E27" s="79"/>
      <c r="F27" s="143">
        <f>+SERVIZI!F22</f>
        <v>600</v>
      </c>
      <c r="G27" s="81"/>
      <c r="H27" s="145" t="str">
        <f>+IF(+SERVIZI!H22&gt;=1,+SERVIZI!H22,"")</f>
        <v/>
      </c>
      <c r="I27" s="146"/>
      <c r="J27" s="83" t="str">
        <f>+SERVIZI!J22</f>
        <v/>
      </c>
    </row>
    <row r="28" spans="2:10" s="7" customFormat="1" ht="1.95" customHeight="1" x14ac:dyDescent="0.3">
      <c r="B28" s="194"/>
      <c r="C28" s="87"/>
      <c r="D28" s="87"/>
      <c r="E28" s="87"/>
      <c r="F28" s="88"/>
      <c r="G28" s="88"/>
      <c r="H28" s="89"/>
      <c r="I28" s="87"/>
      <c r="J28" s="88"/>
    </row>
    <row r="29" spans="2:10" s="7" customFormat="1" ht="15.6" customHeight="1" x14ac:dyDescent="0.3">
      <c r="B29" s="196"/>
      <c r="C29" s="116"/>
      <c r="D29" s="78" t="s">
        <v>275</v>
      </c>
      <c r="E29" s="79"/>
      <c r="F29" s="143">
        <f>+SERVIZI!F25</f>
        <v>300</v>
      </c>
      <c r="G29" s="81"/>
      <c r="H29" s="145" t="str">
        <f>+IF(+SERVIZI!H25&gt;=1,+SERVIZI!H25,"")</f>
        <v/>
      </c>
      <c r="I29" s="146"/>
      <c r="J29" s="83" t="str">
        <f>+SERVIZI!J25</f>
        <v/>
      </c>
    </row>
    <row r="30" spans="2:10" s="7" customFormat="1" ht="1.95" customHeight="1" x14ac:dyDescent="0.3">
      <c r="B30" s="194"/>
      <c r="C30" s="87"/>
      <c r="D30" s="87"/>
      <c r="E30" s="87"/>
      <c r="F30" s="88"/>
      <c r="G30" s="88"/>
      <c r="H30" s="89"/>
      <c r="I30" s="87"/>
      <c r="J30" s="88"/>
    </row>
    <row r="31" spans="2:10" s="7" customFormat="1" ht="15.6" customHeight="1" x14ac:dyDescent="0.3">
      <c r="B31" s="195"/>
      <c r="C31" s="116"/>
      <c r="D31" s="78" t="s">
        <v>277</v>
      </c>
      <c r="E31" s="79"/>
      <c r="F31" s="143">
        <f>+SERVIZI!F28</f>
        <v>300</v>
      </c>
      <c r="G31" s="81"/>
      <c r="H31" s="145" t="str">
        <f>+IF(+SERVIZI!H28&gt;=1,+SERVIZI!H28,"")</f>
        <v/>
      </c>
      <c r="I31" s="146"/>
      <c r="J31" s="83" t="str">
        <f>+SERVIZI!J28</f>
        <v/>
      </c>
    </row>
    <row r="32" spans="2:10" s="110" customFormat="1" ht="1.95" customHeight="1" x14ac:dyDescent="0.3">
      <c r="B32" s="107"/>
      <c r="C32" s="77"/>
      <c r="D32" s="108"/>
      <c r="E32" s="85"/>
      <c r="F32" s="109"/>
      <c r="G32" s="86"/>
      <c r="H32" s="84"/>
      <c r="I32" s="85"/>
      <c r="J32" s="86"/>
    </row>
    <row r="33" spans="2:10" s="7" customFormat="1" ht="15.6" customHeight="1" x14ac:dyDescent="0.3">
      <c r="B33" s="195"/>
      <c r="C33" s="116"/>
      <c r="D33" s="78" t="s">
        <v>274</v>
      </c>
      <c r="E33" s="79"/>
      <c r="F33" s="80" t="str">
        <f>+IF(+SERVIZI!F31&gt;=1,+SERVIZI!F31,"")</f>
        <v/>
      </c>
      <c r="G33" s="81"/>
      <c r="H33" s="145" t="str">
        <f>+IF(+SERVIZI!H31&gt;=1,+SERVIZI!H31,"")</f>
        <v/>
      </c>
      <c r="I33" s="79"/>
      <c r="J33" s="83" t="str">
        <f>+SERVIZI!J31</f>
        <v/>
      </c>
    </row>
    <row r="34" spans="2:10" s="110" customFormat="1" ht="1.95" customHeight="1" x14ac:dyDescent="0.3">
      <c r="B34" s="107"/>
      <c r="C34" s="77"/>
      <c r="D34" s="108"/>
      <c r="E34" s="85"/>
      <c r="F34" s="109"/>
      <c r="G34" s="86"/>
      <c r="H34" s="84"/>
      <c r="I34" s="85"/>
      <c r="J34" s="86"/>
    </row>
    <row r="35" spans="2:10" s="7" customFormat="1" ht="15.6" customHeight="1" x14ac:dyDescent="0.3">
      <c r="B35" s="195"/>
      <c r="C35" s="116"/>
      <c r="D35" s="78" t="s">
        <v>265</v>
      </c>
      <c r="E35" s="79"/>
      <c r="F35" s="80" t="str">
        <f>+IF(+SERVIZI!F33&gt;=1,+SERVIZI!F33,"")</f>
        <v/>
      </c>
      <c r="G35" s="81"/>
      <c r="H35" s="145" t="str">
        <f>+IF(+SERVIZI!H33&gt;=1,+SERVIZI!H33,"")</f>
        <v/>
      </c>
      <c r="I35" s="79"/>
      <c r="J35" s="83" t="str">
        <f>+SERVIZI!J33</f>
        <v/>
      </c>
    </row>
    <row r="36" spans="2:10" ht="3" customHeight="1" x14ac:dyDescent="0.3">
      <c r="B36" s="41"/>
    </row>
    <row r="37" spans="2:10" s="7" customFormat="1" ht="15.6" customHeight="1" x14ac:dyDescent="0.3">
      <c r="B37" s="107"/>
      <c r="C37" s="116"/>
      <c r="D37" s="78"/>
      <c r="E37" s="79"/>
      <c r="F37" s="80"/>
      <c r="G37" s="81"/>
      <c r="H37" s="145"/>
      <c r="I37" s="79"/>
      <c r="J37" s="83" t="str">
        <f>+IF(+H37&gt;=1,+F37,"")</f>
        <v/>
      </c>
    </row>
    <row r="38" spans="2:10" s="41" customFormat="1" ht="3" customHeight="1" x14ac:dyDescent="0.3">
      <c r="F38" s="42"/>
      <c r="G38" s="42"/>
      <c r="H38" s="57"/>
      <c r="J38" s="42"/>
    </row>
    <row r="39" spans="2:10" s="41" customFormat="1" ht="3" customHeight="1" x14ac:dyDescent="0.3">
      <c r="F39" s="42"/>
      <c r="G39" s="42"/>
      <c r="H39" s="57"/>
      <c r="J39" s="42"/>
    </row>
    <row r="40" spans="2:10" x14ac:dyDescent="0.3">
      <c r="B40" s="304" t="s">
        <v>625</v>
      </c>
      <c r="C40" s="304"/>
      <c r="D40" s="304"/>
      <c r="E40" s="304"/>
      <c r="F40" s="304"/>
      <c r="G40" s="304"/>
      <c r="H40" s="304"/>
      <c r="I40" s="304"/>
      <c r="J40" s="304"/>
    </row>
    <row r="41" spans="2:10" ht="3" customHeight="1" x14ac:dyDescent="0.3"/>
    <row r="42" spans="2:10" x14ac:dyDescent="0.3">
      <c r="B42" s="195"/>
      <c r="D42" s="197" t="s">
        <v>624</v>
      </c>
      <c r="F42" s="63"/>
      <c r="G42" s="42"/>
      <c r="H42" s="57"/>
      <c r="J42" s="193" t="str">
        <f>+IF(J19="","",+J19-SUM(J22:J37))</f>
        <v/>
      </c>
    </row>
    <row r="43" spans="2:10" s="41" customFormat="1" ht="3" customHeight="1" x14ac:dyDescent="0.3">
      <c r="B43" s="107"/>
      <c r="F43" s="63"/>
      <c r="G43" s="42"/>
      <c r="H43" s="57"/>
      <c r="J43" s="42"/>
    </row>
    <row r="44" spans="2:10" x14ac:dyDescent="0.3">
      <c r="B44" s="195"/>
      <c r="D44" s="6" t="s">
        <v>626</v>
      </c>
      <c r="F44" s="63"/>
      <c r="G44" s="42"/>
      <c r="H44" s="195" t="s">
        <v>631</v>
      </c>
      <c r="J44" s="205">
        <f>+ANAGRAFICA!H2</f>
        <v>20</v>
      </c>
    </row>
    <row r="45" spans="2:10" s="41" customFormat="1" ht="3" customHeight="1" x14ac:dyDescent="0.3">
      <c r="B45" s="107"/>
      <c r="F45" s="63"/>
      <c r="G45" s="42"/>
      <c r="H45" s="57"/>
      <c r="J45" s="42"/>
    </row>
    <row r="46" spans="2:10" x14ac:dyDescent="0.3">
      <c r="B46" s="195"/>
      <c r="D46" s="6" t="s">
        <v>627</v>
      </c>
      <c r="F46" s="63"/>
      <c r="G46" s="42"/>
      <c r="H46" s="57"/>
      <c r="J46" s="4" t="str">
        <f>+IF(J19="","",+J44*J42/100)</f>
        <v/>
      </c>
    </row>
    <row r="47" spans="2:10" s="41" customFormat="1" ht="3" customHeight="1" x14ac:dyDescent="0.3">
      <c r="B47" s="107"/>
      <c r="F47" s="63"/>
      <c r="G47" s="42"/>
      <c r="H47" s="57"/>
      <c r="J47" s="42"/>
    </row>
    <row r="48" spans="2:10" x14ac:dyDescent="0.3">
      <c r="B48" s="107"/>
      <c r="D48" s="6" t="s">
        <v>628</v>
      </c>
      <c r="F48" s="63"/>
      <c r="G48" s="42"/>
      <c r="H48" s="57"/>
      <c r="J48" s="4"/>
    </row>
    <row r="49" spans="2:10" s="41" customFormat="1" ht="3" customHeight="1" x14ac:dyDescent="0.3">
      <c r="B49" s="107"/>
      <c r="F49" s="63"/>
      <c r="G49" s="42"/>
      <c r="H49" s="57"/>
      <c r="J49" s="42"/>
    </row>
    <row r="50" spans="2:10" x14ac:dyDescent="0.3">
      <c r="B50" s="195"/>
      <c r="D50" s="206" t="s">
        <v>632</v>
      </c>
      <c r="F50" s="63"/>
      <c r="G50" s="42"/>
      <c r="H50" s="57"/>
      <c r="J50" s="207" t="str">
        <f>+IF(J19="","",+J46-J48)</f>
        <v/>
      </c>
    </row>
    <row r="51" spans="2:10" s="41" customFormat="1" ht="3" customHeight="1" x14ac:dyDescent="0.3">
      <c r="B51" s="107"/>
      <c r="F51" s="63"/>
      <c r="G51" s="42"/>
      <c r="H51" s="57"/>
      <c r="J51" s="42"/>
    </row>
    <row r="52" spans="2:10" s="41" customFormat="1" ht="15.6" customHeight="1" x14ac:dyDescent="0.3">
      <c r="B52" s="107"/>
      <c r="F52" s="63"/>
      <c r="G52" s="42"/>
      <c r="H52" s="57"/>
      <c r="J52" s="42"/>
    </row>
    <row r="53" spans="2:10" x14ac:dyDescent="0.3">
      <c r="B53" s="195"/>
      <c r="D53" s="310" t="s">
        <v>765</v>
      </c>
      <c r="E53" s="310"/>
      <c r="F53" s="310"/>
      <c r="G53" s="310"/>
      <c r="H53" s="310"/>
      <c r="I53" s="310"/>
      <c r="J53" s="310"/>
    </row>
    <row r="54" spans="2:10" s="41" customFormat="1" ht="15.6" customHeight="1" x14ac:dyDescent="0.3">
      <c r="B54" s="107"/>
      <c r="D54" s="320" t="s">
        <v>633</v>
      </c>
      <c r="E54" s="320"/>
      <c r="F54" s="320"/>
      <c r="G54" s="320"/>
      <c r="H54" s="320"/>
      <c r="I54" s="320"/>
      <c r="J54" s="320"/>
    </row>
    <row r="55" spans="2:10" s="41" customFormat="1" ht="3" customHeight="1" x14ac:dyDescent="0.3">
      <c r="B55" s="107"/>
      <c r="F55" s="63"/>
      <c r="G55" s="42"/>
      <c r="H55" s="57"/>
      <c r="J55" s="42"/>
    </row>
    <row r="56" spans="2:10" s="41" customFormat="1" ht="15.6" customHeight="1" x14ac:dyDescent="0.3">
      <c r="B56" s="195"/>
      <c r="C56" s="1"/>
      <c r="D56" s="310" t="s">
        <v>766</v>
      </c>
      <c r="E56" s="310"/>
      <c r="F56" s="310"/>
      <c r="G56" s="310"/>
      <c r="H56" s="310"/>
      <c r="I56" s="310"/>
      <c r="J56" s="310"/>
    </row>
    <row r="57" spans="2:10" s="41" customFormat="1" ht="15.6" customHeight="1" x14ac:dyDescent="0.3">
      <c r="B57" s="107"/>
      <c r="D57" s="305" t="str">
        <f>+ANAGRAFICA!L19</f>
        <v>PAGAMENTO : 50% ACCONTO - 50% CONSEGNA</v>
      </c>
      <c r="E57" s="305"/>
      <c r="F57" s="305"/>
      <c r="G57" s="305"/>
      <c r="H57" s="305"/>
      <c r="I57" s="305"/>
      <c r="J57" s="305"/>
    </row>
    <row r="58" spans="2:10" s="41" customFormat="1" ht="15.6" customHeight="1" x14ac:dyDescent="0.3">
      <c r="B58" s="107"/>
      <c r="F58" s="63"/>
      <c r="G58" s="42"/>
      <c r="H58" s="57"/>
      <c r="J58" s="42"/>
    </row>
    <row r="59" spans="2:10" x14ac:dyDescent="0.3">
      <c r="B59" s="304" t="s">
        <v>634</v>
      </c>
      <c r="C59" s="304"/>
      <c r="D59" s="304"/>
      <c r="E59" s="304"/>
      <c r="F59" s="304"/>
      <c r="G59" s="304"/>
      <c r="H59" s="304"/>
      <c r="I59" s="304"/>
      <c r="J59" s="304"/>
    </row>
    <row r="60" spans="2:10" s="41" customFormat="1" ht="3" customHeight="1" x14ac:dyDescent="0.3">
      <c r="B60" s="107"/>
      <c r="F60" s="63"/>
      <c r="G60" s="42"/>
      <c r="H60" s="57"/>
      <c r="J60" s="42"/>
    </row>
    <row r="61" spans="2:10" x14ac:dyDescent="0.3">
      <c r="B61" s="195"/>
      <c r="D61" s="197" t="s">
        <v>635</v>
      </c>
      <c r="F61" s="63"/>
      <c r="G61" s="42"/>
      <c r="H61" s="57"/>
      <c r="J61" s="193" t="str">
        <f>+IF(+ANAGRAFICA!J2&gt;="FP",+J19-J50,"")</f>
        <v/>
      </c>
    </row>
    <row r="62" spans="2:10" s="41" customFormat="1" ht="15.6" customHeight="1" x14ac:dyDescent="0.3">
      <c r="B62" s="107"/>
      <c r="D62" s="305" t="str">
        <f>+D57</f>
        <v>PAGAMENTO : 50% ACCONTO - 50% CONSEGNA</v>
      </c>
      <c r="E62" s="305"/>
      <c r="F62" s="305"/>
      <c r="G62" s="305"/>
      <c r="H62" s="305"/>
      <c r="I62" s="305"/>
      <c r="J62" s="305"/>
    </row>
    <row r="63" spans="2:10" s="41" customFormat="1" ht="15.6" customHeight="1" x14ac:dyDescent="0.3">
      <c r="B63" s="107"/>
      <c r="D63" s="208"/>
      <c r="E63" s="208"/>
      <c r="F63" s="208"/>
      <c r="G63" s="208"/>
      <c r="H63" s="208"/>
      <c r="I63" s="208"/>
      <c r="J63" s="208"/>
    </row>
    <row r="64" spans="2:10" s="41" customFormat="1" ht="15.6" customHeight="1" thickBot="1" x14ac:dyDescent="0.35">
      <c r="B64" s="107"/>
      <c r="D64" s="208"/>
      <c r="E64" s="208"/>
      <c r="F64" s="208"/>
      <c r="G64" s="208"/>
      <c r="H64" s="208"/>
      <c r="I64" s="208"/>
      <c r="J64" s="208"/>
    </row>
    <row r="65" spans="2:10" s="41" customFormat="1" ht="15.6" customHeight="1" thickBot="1" x14ac:dyDescent="0.35">
      <c r="B65" s="306" t="s">
        <v>637</v>
      </c>
      <c r="C65" s="307"/>
      <c r="D65" s="307"/>
      <c r="E65" s="307"/>
      <c r="F65" s="307"/>
      <c r="G65" s="307"/>
      <c r="H65" s="307"/>
      <c r="I65" s="307"/>
      <c r="J65" s="308"/>
    </row>
    <row r="66" spans="2:10" s="41" customFormat="1" ht="15.6" customHeight="1" x14ac:dyDescent="0.3">
      <c r="B66" s="212"/>
      <c r="C66" s="212"/>
      <c r="D66" s="212"/>
      <c r="E66" s="212"/>
      <c r="F66" s="212"/>
      <c r="G66" s="212"/>
      <c r="H66" s="212"/>
      <c r="I66" s="212"/>
      <c r="J66" s="212"/>
    </row>
    <row r="67" spans="2:10" s="41" customFormat="1" ht="15.6" customHeight="1" x14ac:dyDescent="0.3">
      <c r="B67" s="107"/>
      <c r="D67" s="208"/>
      <c r="E67" s="208"/>
      <c r="F67" s="208"/>
      <c r="G67" s="208"/>
      <c r="H67" s="208"/>
      <c r="I67" s="208"/>
      <c r="J67" s="208"/>
    </row>
    <row r="68" spans="2:10" s="41" customFormat="1" ht="13.2" customHeight="1" thickBot="1" x14ac:dyDescent="0.35">
      <c r="B68" s="236"/>
      <c r="C68" s="236"/>
      <c r="D68" s="236"/>
      <c r="E68" s="236"/>
      <c r="F68" s="236"/>
      <c r="G68" s="236"/>
      <c r="H68" s="236"/>
      <c r="I68" s="236"/>
      <c r="J68" s="236"/>
    </row>
    <row r="69" spans="2:10" s="41" customFormat="1" ht="15.6" customHeight="1" x14ac:dyDescent="0.3">
      <c r="B69" s="237" t="s">
        <v>243</v>
      </c>
      <c r="C69" s="237"/>
      <c r="D69" s="237"/>
      <c r="E69" s="237"/>
      <c r="F69" s="237"/>
      <c r="G69" s="237"/>
      <c r="H69" s="237"/>
      <c r="I69" s="237"/>
      <c r="J69" s="237"/>
    </row>
  </sheetData>
  <sheetProtection selectLockedCells="1" selectUnlockedCells="1"/>
  <mergeCells count="22">
    <mergeCell ref="B40:J40"/>
    <mergeCell ref="D53:J53"/>
    <mergeCell ref="D54:J54"/>
    <mergeCell ref="D56:J56"/>
    <mergeCell ref="D57:J57"/>
    <mergeCell ref="B20:J20"/>
    <mergeCell ref="B6:J6"/>
    <mergeCell ref="B8:J8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B68:J68"/>
    <mergeCell ref="B69:J69"/>
    <mergeCell ref="B59:J59"/>
    <mergeCell ref="D62:J62"/>
    <mergeCell ref="B65:J65"/>
  </mergeCells>
  <pageMargins left="0.35433070866141736" right="0" top="0.35433070866141736" bottom="0.35433070866141736" header="0" footer="0"/>
  <pageSetup paperSize="9" firstPageNumber="0" fitToWidth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</vt:i4>
      </vt:variant>
    </vt:vector>
  </HeadingPairs>
  <TitlesOfParts>
    <vt:vector size="9" baseType="lpstr">
      <vt:lpstr>PARTNER</vt:lpstr>
      <vt:lpstr>ANAGRAFICA</vt:lpstr>
      <vt:lpstr>PACK</vt:lpstr>
      <vt:lpstr>SERVIZI</vt:lpstr>
      <vt:lpstr>1</vt:lpstr>
      <vt:lpstr>2</vt:lpstr>
      <vt:lpstr>ROYALTY</vt:lpstr>
      <vt:lpstr>PACK!Area_stampa</vt:lpstr>
      <vt:lpstr>ROYALTY!Area_stampa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Priolo</dc:creator>
  <cp:lastModifiedBy>Claudia Battaglia</cp:lastModifiedBy>
  <cp:lastPrinted>2021-10-18T11:41:32Z</cp:lastPrinted>
  <dcterms:created xsi:type="dcterms:W3CDTF">2015-03-20T08:17:55Z</dcterms:created>
  <dcterms:modified xsi:type="dcterms:W3CDTF">2022-09-02T14:53:36Z</dcterms:modified>
</cp:coreProperties>
</file>